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skbrinkmann.sharepoint.com/sites/STLCM/STLDocuments/Admins/Master Setup/Grand Master Setup for Jobs/06. CCD/"/>
    </mc:Choice>
  </mc:AlternateContent>
  <xr:revisionPtr revIDLastSave="146" documentId="10_ncr:100000_{7C65A7AF-4943-4092-A611-C5BBAE5BCE19}" xr6:coauthVersionLast="47" xr6:coauthVersionMax="47" xr10:uidLastSave="{2818761A-4034-482A-87A1-925A57C6A5B9}"/>
  <bookViews>
    <workbookView xWindow="57480" yWindow="-120" windowWidth="29040" windowHeight="15840" activeTab="3" xr2:uid="{00000000-000D-0000-FFFF-FFFF00000000}"/>
  </bookViews>
  <sheets>
    <sheet name="Internal Cost Tracking-Risk Log" sheetId="1" r:id="rId1"/>
    <sheet name="Types" sheetId="5" r:id="rId2"/>
    <sheet name="Allowance-Issues" sheetId="2" r:id="rId3"/>
    <sheet name="Owner CCD" sheetId="3" r:id="rId4"/>
    <sheet name="CCD #" sheetId="4" r:id="rId5"/>
  </sheets>
  <definedNames>
    <definedName name="Committed_Values">'Internal Cost Tracking-Risk Log'!$G$6,'Internal Cost Tracking-Risk Log'!$G$12,'Internal Cost Tracking-Risk Log'!$G$18,'Internal Cost Tracking-Risk Log'!$G$24,'Internal Cost Tracking-Risk Log'!$G$30,'Internal Cost Tracking-Risk Log'!$G$36,'Internal Cost Tracking-Risk Log'!$G$42,'Internal Cost Tracking-Risk Log'!$G$48,'Internal Cost Tracking-Risk Log'!$G$54,'Internal Cost Tracking-Risk Log'!$G$60,'Internal Cost Tracking-Risk Log'!$G$66,'Internal Cost Tracking-Risk Log'!$G$72,'Internal Cost Tracking-Risk Log'!$G$78,'Internal Cost Tracking-Risk Log'!$G$84,'Internal Cost Tracking-Risk Log'!$G$90,'Internal Cost Tracking-Risk Log'!$G$96,'Internal Cost Tracking-Risk Log'!$G$102,'Internal Cost Tracking-Risk Log'!$G$108,'Internal Cost Tracking-Risk Log'!$G$114,'Internal Cost Tracking-Risk Log'!$G$120,'Internal Cost Tracking-Risk Log'!$G$126,'Internal Cost Tracking-Risk Log'!$G$132,'Internal Cost Tracking-Risk Log'!$G$138,'Internal Cost Tracking-Risk Log'!$G$144,'Internal Cost Tracking-Risk Log'!$G$150,'Internal Cost Tracking-Risk Log'!$G$156,'Internal Cost Tracking-Risk Log'!$G$162,'Internal Cost Tracking-Risk Log'!$G$168,'Internal Cost Tracking-Risk Log'!$G$174,'Internal Cost Tracking-Risk Log'!$G$180,'Internal Cost Tracking-Risk Log'!$G$192,'Internal Cost Tracking-Risk Log'!$G$198,'Internal Cost Tracking-Risk Log'!$G$204,'Internal Cost Tracking-Risk Log'!$G$210,'Internal Cost Tracking-Risk Log'!$G$216,'Internal Cost Tracking-Risk Log'!$G$222,'Internal Cost Tracking-Risk Log'!$G$228</definedName>
    <definedName name="_xlnm.Print_Titles" localSheetId="0">'Internal Cost Tracking-Risk Log'!$3:$5</definedName>
    <definedName name="Source_Document_Totals">'Internal Cost Tracking-Risk Log'!$D$6,'Internal Cost Tracking-Risk Log'!$D$12,'Internal Cost Tracking-Risk Log'!$D$18,'Internal Cost Tracking-Risk Log'!$D$24,'Internal Cost Tracking-Risk Log'!$D$30,'Internal Cost Tracking-Risk Log'!$D$36,'Internal Cost Tracking-Risk Log'!$D$42,'Internal Cost Tracking-Risk Log'!$D$48,'Internal Cost Tracking-Risk Log'!$D$54,'Internal Cost Tracking-Risk Log'!$D$60,'Internal Cost Tracking-Risk Log'!$D$66,'Internal Cost Tracking-Risk Log'!$D$72,'Internal Cost Tracking-Risk Log'!$D$78,'Internal Cost Tracking-Risk Log'!$D$84,'Internal Cost Tracking-Risk Log'!$D$90,'Internal Cost Tracking-Risk Log'!$D$96,'Internal Cost Tracking-Risk Log'!$D$102,'Internal Cost Tracking-Risk Log'!$D$108,'Internal Cost Tracking-Risk Log'!$D$114,'Internal Cost Tracking-Risk Log'!$D$120,'Internal Cost Tracking-Risk Log'!$D$126,'Internal Cost Tracking-Risk Log'!$D$132,'Internal Cost Tracking-Risk Log'!$D$138,'Internal Cost Tracking-Risk Log'!$D$144,'Internal Cost Tracking-Risk Log'!$D$150,'Internal Cost Tracking-Risk Log'!$D$156,'Internal Cost Tracking-Risk Log'!$D$162,'Internal Cost Tracking-Risk Log'!$D$168,'Internal Cost Tracking-Risk Log'!$D$174,'Internal Cost Tracking-Risk Log'!$D$180,'Internal Cost Tracking-Risk Log'!$D$186,'Internal Cost Tracking-Risk Log'!$D$192,'Internal Cost Tracking-Risk Log'!$D$198,'Internal Cost Tracking-Risk Log'!$D$204,'Internal Cost Tracking-Risk Log'!$D$210,'Internal Cost Tracking-Risk Log'!$D$216,'Internal Cost Tracking-Risk Log'!$D$222,'Internal Cost Tracking-Risk Log'!$D$228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D250" i="1"/>
  <c r="D248" i="1"/>
  <c r="C238" i="1"/>
  <c r="D238" i="1" s="1"/>
  <c r="C239" i="1"/>
  <c r="D239" i="1" s="1"/>
  <c r="C240" i="1"/>
  <c r="D240" i="1" s="1"/>
  <c r="C241" i="1"/>
  <c r="C242" i="1"/>
  <c r="C243" i="1"/>
  <c r="C244" i="1"/>
  <c r="C245" i="1"/>
  <c r="D245" i="1" s="1"/>
  <c r="C246" i="1"/>
  <c r="D246" i="1" s="1"/>
  <c r="C247" i="1"/>
  <c r="D247" i="1" s="1"/>
  <c r="C248" i="1"/>
  <c r="C249" i="1"/>
  <c r="D241" i="1"/>
  <c r="D242" i="1"/>
  <c r="D243" i="1"/>
  <c r="D244" i="1"/>
  <c r="D249" i="1"/>
  <c r="C237" i="1"/>
  <c r="D237" i="1" s="1"/>
  <c r="D234" i="1"/>
  <c r="C3" i="4" l="1"/>
  <c r="D63" i="3" l="1"/>
  <c r="D70" i="3"/>
  <c r="I233" i="1" l="1"/>
  <c r="I232" i="1"/>
  <c r="I231" i="1"/>
  <c r="I230" i="1"/>
  <c r="I229" i="1"/>
  <c r="I227" i="1"/>
  <c r="I226" i="1"/>
  <c r="I225" i="1"/>
  <c r="I224" i="1"/>
  <c r="I223" i="1"/>
  <c r="I221" i="1"/>
  <c r="I220" i="1"/>
  <c r="I219" i="1"/>
  <c r="I218" i="1"/>
  <c r="I217" i="1"/>
  <c r="I215" i="1"/>
  <c r="I214" i="1"/>
  <c r="I213" i="1"/>
  <c r="I212" i="1"/>
  <c r="I211" i="1"/>
  <c r="I209" i="1"/>
  <c r="I208" i="1"/>
  <c r="I207" i="1"/>
  <c r="I206" i="1"/>
  <c r="I205" i="1"/>
  <c r="I203" i="1"/>
  <c r="I202" i="1"/>
  <c r="I201" i="1"/>
  <c r="I200" i="1"/>
  <c r="I199" i="1"/>
  <c r="I197" i="1"/>
  <c r="I196" i="1"/>
  <c r="I195" i="1"/>
  <c r="I194" i="1"/>
  <c r="I193" i="1"/>
  <c r="I191" i="1"/>
  <c r="I190" i="1"/>
  <c r="I189" i="1"/>
  <c r="I188" i="1"/>
  <c r="I187" i="1"/>
  <c r="I185" i="1"/>
  <c r="I184" i="1"/>
  <c r="I183" i="1"/>
  <c r="I182" i="1"/>
  <c r="I181" i="1"/>
  <c r="I179" i="1"/>
  <c r="I178" i="1"/>
  <c r="I177" i="1"/>
  <c r="I176" i="1"/>
  <c r="I175" i="1"/>
  <c r="I173" i="1"/>
  <c r="I172" i="1"/>
  <c r="I171" i="1"/>
  <c r="I170" i="1"/>
  <c r="I169" i="1"/>
  <c r="I167" i="1"/>
  <c r="I166" i="1"/>
  <c r="I165" i="1"/>
  <c r="I164" i="1"/>
  <c r="I163" i="1"/>
  <c r="I161" i="1"/>
  <c r="I160" i="1"/>
  <c r="I159" i="1"/>
  <c r="I158" i="1"/>
  <c r="I157" i="1"/>
  <c r="I155" i="1"/>
  <c r="I154" i="1"/>
  <c r="I153" i="1"/>
  <c r="I152" i="1"/>
  <c r="I151" i="1"/>
  <c r="I149" i="1"/>
  <c r="I148" i="1"/>
  <c r="I147" i="1"/>
  <c r="I146" i="1"/>
  <c r="I145" i="1"/>
  <c r="I143" i="1"/>
  <c r="I142" i="1"/>
  <c r="I141" i="1"/>
  <c r="I140" i="1"/>
  <c r="I139" i="1"/>
  <c r="I137" i="1"/>
  <c r="I136" i="1"/>
  <c r="I135" i="1"/>
  <c r="I134" i="1"/>
  <c r="I133" i="1"/>
  <c r="I131" i="1"/>
  <c r="I130" i="1"/>
  <c r="I129" i="1"/>
  <c r="I128" i="1"/>
  <c r="I127" i="1"/>
  <c r="I125" i="1"/>
  <c r="I124" i="1"/>
  <c r="I123" i="1"/>
  <c r="I122" i="1"/>
  <c r="I121" i="1"/>
  <c r="I119" i="1"/>
  <c r="I118" i="1"/>
  <c r="I117" i="1"/>
  <c r="I116" i="1"/>
  <c r="I115" i="1"/>
  <c r="I113" i="1"/>
  <c r="I112" i="1"/>
  <c r="I111" i="1"/>
  <c r="I110" i="1"/>
  <c r="I109" i="1"/>
  <c r="I107" i="1"/>
  <c r="I106" i="1"/>
  <c r="I105" i="1"/>
  <c r="I104" i="1"/>
  <c r="I103" i="1"/>
  <c r="I101" i="1"/>
  <c r="I100" i="1"/>
  <c r="I99" i="1"/>
  <c r="I98" i="1"/>
  <c r="I97" i="1"/>
  <c r="I95" i="1"/>
  <c r="I94" i="1"/>
  <c r="I93" i="1"/>
  <c r="I92" i="1"/>
  <c r="I91" i="1"/>
  <c r="I89" i="1"/>
  <c r="I88" i="1"/>
  <c r="I87" i="1"/>
  <c r="I86" i="1"/>
  <c r="I85" i="1"/>
  <c r="I83" i="1"/>
  <c r="I82" i="1"/>
  <c r="I81" i="1"/>
  <c r="I80" i="1"/>
  <c r="I79" i="1"/>
  <c r="I77" i="1"/>
  <c r="I76" i="1"/>
  <c r="I75" i="1"/>
  <c r="I74" i="1"/>
  <c r="I73" i="1"/>
  <c r="I71" i="1"/>
  <c r="I70" i="1"/>
  <c r="I69" i="1"/>
  <c r="I68" i="1"/>
  <c r="I67" i="1"/>
  <c r="I65" i="1"/>
  <c r="I64" i="1"/>
  <c r="I63" i="1"/>
  <c r="I62" i="1"/>
  <c r="I61" i="1"/>
  <c r="I59" i="1"/>
  <c r="I58" i="1"/>
  <c r="I57" i="1"/>
  <c r="I56" i="1"/>
  <c r="I55" i="1"/>
  <c r="I53" i="1"/>
  <c r="I52" i="1"/>
  <c r="I51" i="1"/>
  <c r="I50" i="1"/>
  <c r="I49" i="1"/>
  <c r="I47" i="1"/>
  <c r="I46" i="1"/>
  <c r="I45" i="1"/>
  <c r="I44" i="1"/>
  <c r="I43" i="1"/>
  <c r="I41" i="1"/>
  <c r="I40" i="1"/>
  <c r="I39" i="1"/>
  <c r="I38" i="1"/>
  <c r="I37" i="1"/>
  <c r="I35" i="1"/>
  <c r="I34" i="1"/>
  <c r="I33" i="1"/>
  <c r="I32" i="1"/>
  <c r="I31" i="1"/>
  <c r="I29" i="1"/>
  <c r="I28" i="1"/>
  <c r="I27" i="1"/>
  <c r="I26" i="1"/>
  <c r="I25" i="1"/>
  <c r="I23" i="1"/>
  <c r="I22" i="1"/>
  <c r="I21" i="1"/>
  <c r="I20" i="1"/>
  <c r="I19" i="1"/>
  <c r="I14" i="1"/>
  <c r="I15" i="1"/>
  <c r="I16" i="1"/>
  <c r="I17" i="1"/>
  <c r="I13" i="1"/>
  <c r="I8" i="1"/>
  <c r="I9" i="1"/>
  <c r="I10" i="1"/>
  <c r="I11" i="1"/>
  <c r="I7" i="1"/>
  <c r="D36" i="2" l="1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68" i="3" l="1"/>
  <c r="D67" i="3"/>
  <c r="D66" i="3"/>
  <c r="D65" i="3"/>
  <c r="D64" i="3"/>
  <c r="H17" i="4" l="1"/>
  <c r="H16" i="4"/>
  <c r="H15" i="4"/>
  <c r="H14" i="4"/>
  <c r="H13" i="4"/>
  <c r="A5" i="3"/>
  <c r="J59" i="3"/>
  <c r="F59" i="3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E6" i="2"/>
  <c r="D6" i="2"/>
  <c r="A2" i="2"/>
  <c r="I228" i="1"/>
  <c r="H228" i="1"/>
  <c r="J228" i="1" s="1"/>
  <c r="G228" i="1"/>
  <c r="I222" i="1"/>
  <c r="H222" i="1"/>
  <c r="J222" i="1" s="1"/>
  <c r="G222" i="1"/>
  <c r="I216" i="1"/>
  <c r="H216" i="1"/>
  <c r="J216" i="1" s="1"/>
  <c r="G216" i="1"/>
  <c r="I210" i="1"/>
  <c r="H210" i="1"/>
  <c r="J210" i="1" s="1"/>
  <c r="G210" i="1"/>
  <c r="I204" i="1"/>
  <c r="H204" i="1"/>
  <c r="J204" i="1" s="1"/>
  <c r="G204" i="1"/>
  <c r="I198" i="1"/>
  <c r="H198" i="1"/>
  <c r="J198" i="1" s="1"/>
  <c r="G198" i="1"/>
  <c r="I192" i="1"/>
  <c r="H192" i="1"/>
  <c r="J192" i="1" s="1"/>
  <c r="G192" i="1"/>
  <c r="I186" i="1"/>
  <c r="H186" i="1"/>
  <c r="J186" i="1" s="1"/>
  <c r="G186" i="1"/>
  <c r="I180" i="1"/>
  <c r="H180" i="1"/>
  <c r="J180" i="1" s="1"/>
  <c r="G180" i="1"/>
  <c r="I174" i="1"/>
  <c r="H174" i="1"/>
  <c r="J174" i="1" s="1"/>
  <c r="G174" i="1"/>
  <c r="I168" i="1"/>
  <c r="H168" i="1"/>
  <c r="J168" i="1" s="1"/>
  <c r="G168" i="1"/>
  <c r="I162" i="1"/>
  <c r="H162" i="1"/>
  <c r="J162" i="1" s="1"/>
  <c r="G162" i="1"/>
  <c r="I156" i="1"/>
  <c r="H156" i="1"/>
  <c r="J156" i="1" s="1"/>
  <c r="G156" i="1"/>
  <c r="I150" i="1"/>
  <c r="H150" i="1"/>
  <c r="J150" i="1" s="1"/>
  <c r="G150" i="1"/>
  <c r="I144" i="1"/>
  <c r="H144" i="1"/>
  <c r="J144" i="1" s="1"/>
  <c r="G144" i="1"/>
  <c r="I138" i="1"/>
  <c r="H138" i="1"/>
  <c r="J138" i="1" s="1"/>
  <c r="G138" i="1"/>
  <c r="I132" i="1"/>
  <c r="H132" i="1"/>
  <c r="J132" i="1" s="1"/>
  <c r="G132" i="1"/>
  <c r="I126" i="1"/>
  <c r="H126" i="1"/>
  <c r="J126" i="1" s="1"/>
  <c r="G126" i="1"/>
  <c r="I120" i="1"/>
  <c r="H120" i="1"/>
  <c r="J120" i="1" s="1"/>
  <c r="G120" i="1"/>
  <c r="I114" i="1"/>
  <c r="H114" i="1"/>
  <c r="J114" i="1" s="1"/>
  <c r="G114" i="1"/>
  <c r="I108" i="1"/>
  <c r="H108" i="1"/>
  <c r="J108" i="1" s="1"/>
  <c r="G108" i="1"/>
  <c r="I102" i="1"/>
  <c r="H102" i="1"/>
  <c r="J102" i="1" s="1"/>
  <c r="G102" i="1"/>
  <c r="I96" i="1"/>
  <c r="H96" i="1"/>
  <c r="J96" i="1" s="1"/>
  <c r="G96" i="1"/>
  <c r="I90" i="1"/>
  <c r="H90" i="1"/>
  <c r="J90" i="1" s="1"/>
  <c r="G90" i="1"/>
  <c r="I84" i="1"/>
  <c r="H84" i="1"/>
  <c r="J84" i="1" s="1"/>
  <c r="G84" i="1"/>
  <c r="I78" i="1"/>
  <c r="H78" i="1"/>
  <c r="J78" i="1" s="1"/>
  <c r="G78" i="1"/>
  <c r="I72" i="1"/>
  <c r="H72" i="1"/>
  <c r="J72" i="1" s="1"/>
  <c r="G72" i="1"/>
  <c r="I66" i="1"/>
  <c r="H66" i="1"/>
  <c r="J66" i="1" s="1"/>
  <c r="G66" i="1"/>
  <c r="I60" i="1"/>
  <c r="H60" i="1"/>
  <c r="J60" i="1" s="1"/>
  <c r="G60" i="1"/>
  <c r="I54" i="1"/>
  <c r="H54" i="1"/>
  <c r="J54" i="1" s="1"/>
  <c r="G54" i="1"/>
  <c r="I48" i="1"/>
  <c r="H48" i="1"/>
  <c r="J48" i="1" s="1"/>
  <c r="G48" i="1"/>
  <c r="I42" i="1"/>
  <c r="H42" i="1"/>
  <c r="J42" i="1" s="1"/>
  <c r="G42" i="1"/>
  <c r="I36" i="1"/>
  <c r="H36" i="1"/>
  <c r="J36" i="1" s="1"/>
  <c r="G36" i="1"/>
  <c r="I30" i="1"/>
  <c r="H30" i="1"/>
  <c r="J30" i="1" s="1"/>
  <c r="G30" i="1"/>
  <c r="I24" i="1"/>
  <c r="H24" i="1"/>
  <c r="J24" i="1" s="1"/>
  <c r="G24" i="1"/>
  <c r="I18" i="1"/>
  <c r="H18" i="1"/>
  <c r="J18" i="1" s="1"/>
  <c r="G18" i="1"/>
  <c r="I12" i="1"/>
  <c r="H12" i="1"/>
  <c r="J12" i="1" s="1"/>
  <c r="G12" i="1"/>
  <c r="I6" i="1"/>
  <c r="H6" i="1"/>
  <c r="J6" i="1" s="1"/>
  <c r="G6" i="1"/>
  <c r="G234" i="1" l="1"/>
  <c r="H19" i="4"/>
  <c r="K36" i="1"/>
  <c r="K132" i="1"/>
  <c r="K156" i="1"/>
  <c r="K228" i="1"/>
  <c r="D69" i="3"/>
  <c r="D71" i="3" s="1"/>
  <c r="K18" i="1"/>
  <c r="K42" i="1"/>
  <c r="K54" i="1"/>
  <c r="K126" i="1"/>
  <c r="K78" i="1"/>
  <c r="K48" i="1"/>
  <c r="K96" i="1"/>
  <c r="K90" i="1"/>
  <c r="K114" i="1"/>
  <c r="K120" i="1"/>
  <c r="K162" i="1"/>
  <c r="K168" i="1"/>
  <c r="K174" i="1"/>
  <c r="K222" i="1"/>
  <c r="K6" i="1"/>
  <c r="K30" i="1"/>
  <c r="K84" i="1"/>
  <c r="K180" i="1"/>
  <c r="K204" i="1"/>
  <c r="K210" i="1"/>
  <c r="K216" i="1"/>
  <c r="K108" i="1"/>
  <c r="K24" i="1"/>
  <c r="K60" i="1"/>
  <c r="K66" i="1"/>
  <c r="K72" i="1"/>
  <c r="K102" i="1"/>
  <c r="K138" i="1"/>
  <c r="K144" i="1"/>
  <c r="K150" i="1"/>
  <c r="K186" i="1"/>
  <c r="K192" i="1"/>
  <c r="K198" i="1"/>
  <c r="K12" i="1"/>
  <c r="K4" i="1"/>
  <c r="G24" i="4" l="1"/>
  <c r="H24" i="4" s="1"/>
  <c r="G23" i="4"/>
  <c r="H23" i="4" s="1"/>
  <c r="G25" i="4" l="1"/>
  <c r="H25" i="4" s="1"/>
  <c r="H27" i="4" s="1"/>
  <c r="H30" i="4" s="1"/>
</calcChain>
</file>

<file path=xl/sharedStrings.xml><?xml version="1.0" encoding="utf-8"?>
<sst xmlns="http://schemas.openxmlformats.org/spreadsheetml/2006/main" count="398" uniqueCount="345">
  <si>
    <t>Total Brinkmann Risk:</t>
  </si>
  <si>
    <t>ID #</t>
  </si>
  <si>
    <t>Description - Subcontractor</t>
  </si>
  <si>
    <t>Subcontract Change Order</t>
  </si>
  <si>
    <t>Committed Value</t>
  </si>
  <si>
    <t>Brinkmann Risk Value</t>
  </si>
  <si>
    <t>Commited + Risk</t>
  </si>
  <si>
    <t>Notes</t>
  </si>
  <si>
    <t>Event / Issue Name (Optional)</t>
  </si>
  <si>
    <t>Earthwork</t>
  </si>
  <si>
    <t>Re-staking, building layout, building control Lines</t>
  </si>
  <si>
    <t>CO 1</t>
  </si>
  <si>
    <t>Add to stake monument signs and trees for electrician, deduct bio basin</t>
  </si>
  <si>
    <t>Additional staking per email 4.21.17</t>
  </si>
  <si>
    <t>Need SWD</t>
  </si>
  <si>
    <t>2200-1</t>
  </si>
  <si>
    <t>Accent Lighting</t>
  </si>
  <si>
    <t>2800-01</t>
  </si>
  <si>
    <t>2820-1</t>
  </si>
  <si>
    <t>6300-1</t>
  </si>
  <si>
    <t>8540-1</t>
  </si>
  <si>
    <t>8800-1</t>
  </si>
  <si>
    <t>HVAC</t>
  </si>
  <si>
    <t>Source Document</t>
  </si>
  <si>
    <t>Surveying</t>
  </si>
  <si>
    <t>Sub Name</t>
  </si>
  <si>
    <t>Drilled Piers</t>
  </si>
  <si>
    <t>Paving &amp; Surfacing</t>
  </si>
  <si>
    <t>Flag Pole</t>
  </si>
  <si>
    <t>Fencing</t>
  </si>
  <si>
    <t>Temp Fence Rental</t>
  </si>
  <si>
    <t>Landscaping</t>
  </si>
  <si>
    <t>Foundations</t>
  </si>
  <si>
    <t>Masonry</t>
  </si>
  <si>
    <t>Structural Steel</t>
  </si>
  <si>
    <t>Carpentry</t>
  </si>
  <si>
    <t>Stone Tops</t>
  </si>
  <si>
    <t>Casework</t>
  </si>
  <si>
    <t>Waterproofing</t>
  </si>
  <si>
    <t>Siding</t>
  </si>
  <si>
    <t>Fireproofing</t>
  </si>
  <si>
    <t>Shingle Roofing</t>
  </si>
  <si>
    <t>Flat Roofing</t>
  </si>
  <si>
    <t>Flashing &amp; Sheet Mtl</t>
  </si>
  <si>
    <t>Expansion Joints</t>
  </si>
  <si>
    <t>Doors, Frames &amp; Hrdwr</t>
  </si>
  <si>
    <t>Vinyl Windows</t>
  </si>
  <si>
    <t>Glass &amp; Glazing</t>
  </si>
  <si>
    <t>Struct Mtl Framing</t>
  </si>
  <si>
    <t>Acoustical</t>
  </si>
  <si>
    <t>Sheet Flooring</t>
  </si>
  <si>
    <t>Painting</t>
  </si>
  <si>
    <t>Toilet Accessories</t>
  </si>
  <si>
    <t>Food Service Equip</t>
  </si>
  <si>
    <t>Res Appliances</t>
  </si>
  <si>
    <t>Window Blinds</t>
  </si>
  <si>
    <t>Elevators</t>
  </si>
  <si>
    <t>Fire Protection</t>
  </si>
  <si>
    <t>Plumbing</t>
  </si>
  <si>
    <t>Electrical</t>
  </si>
  <si>
    <t>Allowance/Issue Tracking</t>
  </si>
  <si>
    <t>Phase</t>
  </si>
  <si>
    <t>Item/Allowance</t>
  </si>
  <si>
    <t>Value to Date</t>
  </si>
  <si>
    <t># of Items</t>
  </si>
  <si>
    <t>Template 18</t>
  </si>
  <si>
    <t>Template 19</t>
  </si>
  <si>
    <t>Template 20</t>
  </si>
  <si>
    <t>Template 21</t>
  </si>
  <si>
    <t>Template 22</t>
  </si>
  <si>
    <t>Template 23</t>
  </si>
  <si>
    <t>Template 24</t>
  </si>
  <si>
    <t>Template 25</t>
  </si>
  <si>
    <t>Template 26</t>
  </si>
  <si>
    <t>Template 27</t>
  </si>
  <si>
    <t>Template 28</t>
  </si>
  <si>
    <t>Template 29</t>
  </si>
  <si>
    <t>Template 30</t>
  </si>
  <si>
    <t>CCD #</t>
  </si>
  <si>
    <t>Status</t>
  </si>
  <si>
    <t>Type of CCD</t>
  </si>
  <si>
    <t>Proposal Amount</t>
  </si>
  <si>
    <t>Change Order #</t>
  </si>
  <si>
    <t>Proposal Date</t>
  </si>
  <si>
    <t>Approval Date</t>
  </si>
  <si>
    <t>Approved Amt</t>
  </si>
  <si>
    <t>Approved</t>
  </si>
  <si>
    <t>TOTALS</t>
  </si>
  <si>
    <t xml:space="preserve"> </t>
  </si>
  <si>
    <t>Original Contract Amount</t>
  </si>
  <si>
    <t>Change Order #1 (From Owner Contingency)</t>
  </si>
  <si>
    <t>Change Order #2</t>
  </si>
  <si>
    <t>Change Order #3</t>
  </si>
  <si>
    <t>Change Order #4</t>
  </si>
  <si>
    <t xml:space="preserve">Change Order #5 </t>
  </si>
  <si>
    <t>Change Order #6</t>
  </si>
  <si>
    <t>Total Change Orders</t>
  </si>
  <si>
    <t>Pending Contract Amount</t>
  </si>
  <si>
    <t xml:space="preserve">Rejected </t>
  </si>
  <si>
    <t>Change Document</t>
  </si>
  <si>
    <t>Pending Change Order Amount</t>
  </si>
  <si>
    <t>Change Order #7</t>
  </si>
  <si>
    <t>CONSTRUCTION CHANGE DIRECTIVE BREAKDOWN</t>
  </si>
  <si>
    <t>DATE:</t>
  </si>
  <si>
    <t>DESCRIPTION</t>
  </si>
  <si>
    <t>UNIT</t>
  </si>
  <si>
    <t>QUAN.</t>
  </si>
  <si>
    <t>UNIT
PRICE</t>
  </si>
  <si>
    <t>AMT.</t>
  </si>
  <si>
    <t>LS</t>
  </si>
  <si>
    <t>TOTAL CHANGE</t>
  </si>
  <si>
    <t>CLARIFICATIONS</t>
  </si>
  <si>
    <t>1. All original clarifications are included.</t>
  </si>
  <si>
    <t>2. Items not specifically noted above are not included.</t>
  </si>
  <si>
    <t>CCD #:</t>
  </si>
  <si>
    <t>PHASE CODE</t>
  </si>
  <si>
    <t>Item</t>
  </si>
  <si>
    <t>CCD Title</t>
  </si>
  <si>
    <t>General Conditions</t>
  </si>
  <si>
    <t>OVERHEAD SUBTOTAL</t>
  </si>
  <si>
    <t>CCD SUBTOTAL</t>
  </si>
  <si>
    <t>Template 31</t>
  </si>
  <si>
    <t>Template 32</t>
  </si>
  <si>
    <t>Template 33</t>
  </si>
  <si>
    <t>Template 34</t>
  </si>
  <si>
    <t>Template 35</t>
  </si>
  <si>
    <t>Template 36</t>
  </si>
  <si>
    <t>Template 37</t>
  </si>
  <si>
    <t>Template 38</t>
  </si>
  <si>
    <t>Template 39</t>
  </si>
  <si>
    <t>Template 40</t>
  </si>
  <si>
    <t>Template 41</t>
  </si>
  <si>
    <t>Template 42</t>
  </si>
  <si>
    <t>Template 43</t>
  </si>
  <si>
    <t>Template 44</t>
  </si>
  <si>
    <t>Template 45</t>
  </si>
  <si>
    <t>Template 46</t>
  </si>
  <si>
    <t>Template 47</t>
  </si>
  <si>
    <t>Template 48</t>
  </si>
  <si>
    <t>Template 49</t>
  </si>
  <si>
    <t>Template 50</t>
  </si>
  <si>
    <t>Template 51</t>
  </si>
  <si>
    <t>Template 52</t>
  </si>
  <si>
    <t>Template 53</t>
  </si>
  <si>
    <t>Template 54</t>
  </si>
  <si>
    <t>Template 55</t>
  </si>
  <si>
    <t>Template 56</t>
  </si>
  <si>
    <t>Template 57</t>
  </si>
  <si>
    <t>Template 58</t>
  </si>
  <si>
    <t>Template 59</t>
  </si>
  <si>
    <t>Template 60</t>
  </si>
  <si>
    <t>Template 61</t>
  </si>
  <si>
    <t>Template 62</t>
  </si>
  <si>
    <t>Template 63</t>
  </si>
  <si>
    <t>Template 64</t>
  </si>
  <si>
    <t>Template 65</t>
  </si>
  <si>
    <t>Template 66</t>
  </si>
  <si>
    <t>Template 67</t>
  </si>
  <si>
    <t>Template 68</t>
  </si>
  <si>
    <t>Template 69</t>
  </si>
  <si>
    <t>Template 70</t>
  </si>
  <si>
    <t>Template 71</t>
  </si>
  <si>
    <t>Template 72</t>
  </si>
  <si>
    <t>Template 73</t>
  </si>
  <si>
    <t>Template 74</t>
  </si>
  <si>
    <t>Template 75</t>
  </si>
  <si>
    <t>Template 76</t>
  </si>
  <si>
    <t>Template 77</t>
  </si>
  <si>
    <t>Template 78</t>
  </si>
  <si>
    <t>Template 79</t>
  </si>
  <si>
    <t>Template 80</t>
  </si>
  <si>
    <t>Template 81</t>
  </si>
  <si>
    <t>Template 82</t>
  </si>
  <si>
    <t>Template 83</t>
  </si>
  <si>
    <t>Template 84</t>
  </si>
  <si>
    <t>Template 85</t>
  </si>
  <si>
    <t>Template 86</t>
  </si>
  <si>
    <t>Template 87</t>
  </si>
  <si>
    <t>Template 88</t>
  </si>
  <si>
    <t>Template 89</t>
  </si>
  <si>
    <t>Template 90</t>
  </si>
  <si>
    <t>Template 91</t>
  </si>
  <si>
    <t>Template 92</t>
  </si>
  <si>
    <t>Template 93</t>
  </si>
  <si>
    <t>Template 94</t>
  </si>
  <si>
    <t>Template 95</t>
  </si>
  <si>
    <t>Template 96</t>
  </si>
  <si>
    <t>Template 97</t>
  </si>
  <si>
    <t>Template 98</t>
  </si>
  <si>
    <t>Template 99</t>
  </si>
  <si>
    <t>Template 100</t>
  </si>
  <si>
    <t>Template 101</t>
  </si>
  <si>
    <t>Template 102</t>
  </si>
  <si>
    <t>Template 103</t>
  </si>
  <si>
    <t>Template 104</t>
  </si>
  <si>
    <t>Template 105</t>
  </si>
  <si>
    <t>Template 106</t>
  </si>
  <si>
    <t>Template 107</t>
  </si>
  <si>
    <t>Template 108</t>
  </si>
  <si>
    <t>Template 109</t>
  </si>
  <si>
    <t>Template 110</t>
  </si>
  <si>
    <t>Template 111</t>
  </si>
  <si>
    <t>Template 112</t>
  </si>
  <si>
    <t>Template 113</t>
  </si>
  <si>
    <t>Template 114</t>
  </si>
  <si>
    <t>Template 115</t>
  </si>
  <si>
    <t>Template 116</t>
  </si>
  <si>
    <t>Template 117</t>
  </si>
  <si>
    <t>Template 118</t>
  </si>
  <si>
    <t>Template 119</t>
  </si>
  <si>
    <t>Template 120</t>
  </si>
  <si>
    <t>Template 121</t>
  </si>
  <si>
    <t>Template 122</t>
  </si>
  <si>
    <t>Template 123</t>
  </si>
  <si>
    <t>Template 124</t>
  </si>
  <si>
    <t>Template 125</t>
  </si>
  <si>
    <t>Template 126</t>
  </si>
  <si>
    <t>Template 127</t>
  </si>
  <si>
    <t>Template 128</t>
  </si>
  <si>
    <t>Template 129</t>
  </si>
  <si>
    <t>Template 130</t>
  </si>
  <si>
    <t>Template 131</t>
  </si>
  <si>
    <t>Template 132</t>
  </si>
  <si>
    <t>Template 133</t>
  </si>
  <si>
    <t>Template 134</t>
  </si>
  <si>
    <t>Template 135</t>
  </si>
  <si>
    <t>Template 136</t>
  </si>
  <si>
    <t>Template 137</t>
  </si>
  <si>
    <t>Template 138</t>
  </si>
  <si>
    <t>Template 139</t>
  </si>
  <si>
    <t>Template 140</t>
  </si>
  <si>
    <t>Template 141</t>
  </si>
  <si>
    <t>Template 142</t>
  </si>
  <si>
    <t>Template 143</t>
  </si>
  <si>
    <t>Template 144</t>
  </si>
  <si>
    <t>Template 145</t>
  </si>
  <si>
    <t>Template 146</t>
  </si>
  <si>
    <t>Template 147</t>
  </si>
  <si>
    <t>Template 148</t>
  </si>
  <si>
    <t>Template 149</t>
  </si>
  <si>
    <t>Template 150</t>
  </si>
  <si>
    <t>Template 151</t>
  </si>
  <si>
    <t>Template 152</t>
  </si>
  <si>
    <t>Template 153</t>
  </si>
  <si>
    <t>Template 154</t>
  </si>
  <si>
    <t>Template 155</t>
  </si>
  <si>
    <t>Template 156</t>
  </si>
  <si>
    <t>Template 157</t>
  </si>
  <si>
    <t>Template 158</t>
  </si>
  <si>
    <t>Template 159</t>
  </si>
  <si>
    <t>Template 160</t>
  </si>
  <si>
    <t>Template 161</t>
  </si>
  <si>
    <t>Template 162</t>
  </si>
  <si>
    <t>Template 163</t>
  </si>
  <si>
    <t>Template 164</t>
  </si>
  <si>
    <t>Template 165</t>
  </si>
  <si>
    <t>Template 166</t>
  </si>
  <si>
    <t>Template 167</t>
  </si>
  <si>
    <t>Template 168</t>
  </si>
  <si>
    <t>Template 169</t>
  </si>
  <si>
    <t>Template 170</t>
  </si>
  <si>
    <t>Template 171</t>
  </si>
  <si>
    <t>Template 172</t>
  </si>
  <si>
    <t>Template 173</t>
  </si>
  <si>
    <t>Template 174</t>
  </si>
  <si>
    <t>Template 175</t>
  </si>
  <si>
    <t>Template 176</t>
  </si>
  <si>
    <t>Template 177</t>
  </si>
  <si>
    <t>Template 178</t>
  </si>
  <si>
    <t>Template 179</t>
  </si>
  <si>
    <t>Template 180</t>
  </si>
  <si>
    <t>Template 181</t>
  </si>
  <si>
    <t>Template 182</t>
  </si>
  <si>
    <t>Template 183</t>
  </si>
  <si>
    <t>Template 184</t>
  </si>
  <si>
    <t>Template 185</t>
  </si>
  <si>
    <t>Template 186</t>
  </si>
  <si>
    <t>Template 187</t>
  </si>
  <si>
    <t>Template 188</t>
  </si>
  <si>
    <t>Template 189</t>
  </si>
  <si>
    <t>Template 190</t>
  </si>
  <si>
    <t>Template 191</t>
  </si>
  <si>
    <t>Template 192</t>
  </si>
  <si>
    <t>Template 193</t>
  </si>
  <si>
    <t>Template 194</t>
  </si>
  <si>
    <t>Template 195</t>
  </si>
  <si>
    <t>Template 196</t>
  </si>
  <si>
    <t>Template 197</t>
  </si>
  <si>
    <t>Template 198</t>
  </si>
  <si>
    <t>Template 199</t>
  </si>
  <si>
    <t>Template 200</t>
  </si>
  <si>
    <t>Template 201</t>
  </si>
  <si>
    <t>Template 202</t>
  </si>
  <si>
    <t>Template 203</t>
  </si>
  <si>
    <t>Template 204</t>
  </si>
  <si>
    <t>Template 205</t>
  </si>
  <si>
    <t>Template 206</t>
  </si>
  <si>
    <t>Template 207</t>
  </si>
  <si>
    <t>Original Budget</t>
  </si>
  <si>
    <t>Description</t>
  </si>
  <si>
    <t>Job #xxxxx - PROJECT NAME</t>
  </si>
  <si>
    <t>&lt;DATE&gt;</t>
  </si>
  <si>
    <t>Internal Cost Tracking - Risk Log
&lt;DATE&gt;</t>
  </si>
  <si>
    <t>Gen</t>
  </si>
  <si>
    <t>Project</t>
  </si>
  <si>
    <t>Template 1 (SAMPLE)</t>
  </si>
  <si>
    <t>Stock Associates (SAMPLE)</t>
  </si>
  <si>
    <t>Dumpsters</t>
  </si>
  <si>
    <t>Re-Staking</t>
  </si>
  <si>
    <t>Winter Conditions</t>
  </si>
  <si>
    <t>Safety</t>
  </si>
  <si>
    <t>Misc. Demo</t>
  </si>
  <si>
    <t>Misc. Equipment</t>
  </si>
  <si>
    <t>SWPPP Maintenance</t>
  </si>
  <si>
    <t xml:space="preserve">Handle Spoils </t>
  </si>
  <si>
    <t>Misc. Steel</t>
  </si>
  <si>
    <t>Misc. Carpentry Labor</t>
  </si>
  <si>
    <t>Misc. Carpentry Material</t>
  </si>
  <si>
    <t>Touch-Up Paint</t>
  </si>
  <si>
    <t>Floor Prep</t>
  </si>
  <si>
    <t>MEP Coordination</t>
  </si>
  <si>
    <t>Overtime</t>
  </si>
  <si>
    <t>N/A</t>
  </si>
  <si>
    <t>Brinkmann Fee</t>
  </si>
  <si>
    <t>Bond Cost</t>
  </si>
  <si>
    <t>Clean-up Labor</t>
  </si>
  <si>
    <t>Pending Owner Approval</t>
  </si>
  <si>
    <t>To Be Issued by Brinkmann</t>
  </si>
  <si>
    <t>CONSTRUCTION CHANGE DIRECTIVES</t>
  </si>
  <si>
    <t>APPROVED BY:</t>
  </si>
  <si>
    <t>Subcontract Default/Supplement</t>
  </si>
  <si>
    <t>Owner CCD</t>
  </si>
  <si>
    <t>Internal Budget</t>
  </si>
  <si>
    <t>Missed Buyout</t>
  </si>
  <si>
    <t>Schedule Mismanagement</t>
  </si>
  <si>
    <t>Weather</t>
  </si>
  <si>
    <t>Unreimbursed Owner CCD</t>
  </si>
  <si>
    <t>AHJ Cost</t>
  </si>
  <si>
    <t>Quality Control</t>
  </si>
  <si>
    <t>Rejected</t>
  </si>
  <si>
    <t>-</t>
  </si>
  <si>
    <t>CCD TYPE TOTALS</t>
  </si>
  <si>
    <t>Brinkmann Builders Risk Insurance</t>
  </si>
  <si>
    <t>Brinkmann General Liability Insurance</t>
  </si>
  <si>
    <t>Design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</si>
</sst>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.00"/>
    <numFmt numFmtId="166" formatCode="&quot;$&quot;#,##0.00"/>
    <numFmt numFmtId="167" formatCode="_(&quot;$&quot;* #,##0_);_(&quot;$&quot;* \(#,##0\);_(&quot;$&quot;* &quot;-&quot;??_);_(@_)"/>
    <numFmt numFmtId="168" formatCode="&quot;Sum of Committed + Risk: $&quot;0,000.00"/>
    <numFmt numFmtId="169" formatCode="&quot;CO #&quot;"/>
    <numFmt numFmtId="170" formatCode="&quot;CO&quot;\ #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.5"/>
      <name val="Times New Roman"/>
      <family val="1"/>
    </font>
    <font>
      <b/>
      <sz val="16"/>
      <color rgb="FFC00000"/>
      <name val="Arial"/>
      <family val="2"/>
    </font>
    <font>
      <b/>
      <sz val="16"/>
      <color theme="9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.5"/>
      <color theme="0"/>
      <name val="Arial"/>
      <family val="2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.5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rgb="FFFF0000"/>
      <name val="Arial Black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4"/>
      <color rgb="FFFF0000"/>
      <name val="Arial Black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51E3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A51E37"/>
      </right>
      <top style="thin">
        <color indexed="64"/>
      </top>
      <bottom style="thin">
        <color indexed="64"/>
      </bottom>
      <diagonal/>
    </border>
    <border>
      <left style="medium">
        <color rgb="FFA51E37"/>
      </left>
      <right style="thin">
        <color indexed="64"/>
      </right>
      <top style="thin">
        <color indexed="64"/>
      </top>
      <bottom style="medium">
        <color rgb="FFA51E37"/>
      </bottom>
      <diagonal/>
    </border>
    <border>
      <left style="thin">
        <color indexed="64"/>
      </left>
      <right style="medium">
        <color rgb="FFA51E37"/>
      </right>
      <top style="thin">
        <color indexed="64"/>
      </top>
      <bottom style="medium">
        <color rgb="FFA51E3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A51E37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A51E37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51E3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A51E37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5" fillId="0" borderId="0" xfId="7" applyFont="1" applyFill="1" applyBorder="1"/>
    <xf numFmtId="166" fontId="5" fillId="0" borderId="0" xfId="7" applyNumberFormat="1" applyFont="1" applyFill="1" applyBorder="1"/>
    <xf numFmtId="0" fontId="28" fillId="0" borderId="0" xfId="0" applyFont="1"/>
    <xf numFmtId="0" fontId="12" fillId="0" borderId="20" xfId="7" applyFont="1" applyFill="1" applyBorder="1" applyAlignment="1">
      <alignment horizontal="left" vertical="center" wrapText="1"/>
    </xf>
    <xf numFmtId="8" fontId="8" fillId="0" borderId="20" xfId="7" applyNumberFormat="1" applyFont="1" applyFill="1" applyBorder="1" applyAlignment="1">
      <alignment horizontal="center" wrapText="1"/>
    </xf>
    <xf numFmtId="44" fontId="24" fillId="7" borderId="20" xfId="6" applyFont="1" applyFill="1" applyBorder="1" applyAlignment="1">
      <alignment horizontal="center" vertical="center" wrapText="1"/>
    </xf>
    <xf numFmtId="44" fontId="24" fillId="7" borderId="21" xfId="6" applyFont="1" applyFill="1" applyBorder="1" applyAlignment="1">
      <alignment horizontal="center" vertical="center" wrapText="1"/>
    </xf>
    <xf numFmtId="14" fontId="8" fillId="0" borderId="21" xfId="7" applyNumberFormat="1" applyFont="1" applyFill="1" applyBorder="1" applyAlignment="1">
      <alignment horizontal="center" wrapText="1"/>
    </xf>
    <xf numFmtId="0" fontId="5" fillId="0" borderId="1" xfId="7" applyBorder="1" applyAlignment="1">
      <alignment horizontal="center"/>
    </xf>
    <xf numFmtId="44" fontId="5" fillId="0" borderId="1" xfId="6" applyFont="1" applyBorder="1"/>
    <xf numFmtId="0" fontId="5" fillId="0" borderId="0" xfId="7"/>
    <xf numFmtId="0" fontId="7" fillId="0" borderId="1" xfId="7" applyFont="1" applyFill="1" applyBorder="1"/>
    <xf numFmtId="0" fontId="7" fillId="0" borderId="1" xfId="7" applyFont="1" applyFill="1" applyBorder="1" applyAlignment="1">
      <alignment horizontal="center"/>
    </xf>
    <xf numFmtId="1" fontId="7" fillId="0" borderId="1" xfId="7" applyNumberFormat="1" applyFont="1" applyFill="1" applyBorder="1" applyAlignment="1">
      <alignment horizontal="center"/>
    </xf>
    <xf numFmtId="44" fontId="5" fillId="0" borderId="0" xfId="1" applyFont="1"/>
    <xf numFmtId="44" fontId="0" fillId="0" borderId="0" xfId="1" applyFont="1"/>
    <xf numFmtId="0" fontId="7" fillId="0" borderId="1" xfId="7" applyFont="1" applyFill="1" applyBorder="1" applyAlignment="1">
      <alignment horizontal="left"/>
    </xf>
    <xf numFmtId="44" fontId="7" fillId="0" borderId="1" xfId="6" applyNumberFormat="1" applyFont="1" applyFill="1" applyBorder="1" applyAlignment="1">
      <alignment horizontal="right"/>
    </xf>
    <xf numFmtId="0" fontId="6" fillId="0" borderId="0" xfId="7" applyFont="1" applyAlignment="1">
      <alignment wrapText="1"/>
    </xf>
    <xf numFmtId="0" fontId="7" fillId="0" borderId="1" xfId="7" applyFont="1" applyFill="1" applyBorder="1" applyAlignment="1">
      <alignment wrapText="1"/>
    </xf>
    <xf numFmtId="0" fontId="6" fillId="0" borderId="1" xfId="7" applyFont="1" applyFill="1" applyBorder="1" applyAlignment="1">
      <alignment wrapText="1"/>
    </xf>
    <xf numFmtId="0" fontId="29" fillId="0" borderId="0" xfId="0" applyFont="1" applyAlignment="1">
      <alignment wrapText="1"/>
    </xf>
    <xf numFmtId="0" fontId="3" fillId="0" borderId="0" xfId="2"/>
    <xf numFmtId="0" fontId="10" fillId="0" borderId="0" xfId="2" applyFont="1" applyAlignment="1">
      <alignment horizontal="right"/>
    </xf>
    <xf numFmtId="1" fontId="11" fillId="0" borderId="2" xfId="2" applyNumberFormat="1" applyFont="1" applyBorder="1" applyAlignment="1">
      <alignment horizontal="center"/>
    </xf>
    <xf numFmtId="14" fontId="11" fillId="0" borderId="2" xfId="2" applyNumberFormat="1" applyFont="1" applyFill="1" applyBorder="1" applyAlignment="1">
      <alignment horizontal="center" readingOrder="1"/>
    </xf>
    <xf numFmtId="0" fontId="12" fillId="0" borderId="0" xfId="2" applyFont="1" applyAlignment="1">
      <alignment horizontal="left"/>
    </xf>
    <xf numFmtId="0" fontId="16" fillId="2" borderId="0" xfId="2" applyFont="1" applyFill="1" applyAlignment="1">
      <alignment horizontal="center"/>
    </xf>
    <xf numFmtId="0" fontId="16" fillId="0" borderId="8" xfId="2" applyFont="1" applyBorder="1" applyAlignment="1">
      <alignment horizontal="center"/>
    </xf>
    <xf numFmtId="0" fontId="16" fillId="0" borderId="8" xfId="2" applyFont="1" applyBorder="1" applyAlignment="1">
      <alignment horizontal="right"/>
    </xf>
    <xf numFmtId="8" fontId="16" fillId="0" borderId="8" xfId="4" applyNumberFormat="1" applyFont="1" applyBorder="1" applyAlignment="1">
      <alignment wrapText="1"/>
    </xf>
    <xf numFmtId="0" fontId="16" fillId="0" borderId="1" xfId="2" applyFont="1" applyBorder="1" applyAlignment="1">
      <alignment horizontal="center"/>
    </xf>
    <xf numFmtId="0" fontId="16" fillId="0" borderId="1" xfId="2" applyFont="1" applyBorder="1" applyAlignment="1">
      <alignment horizontal="right"/>
    </xf>
    <xf numFmtId="8" fontId="16" fillId="0" borderId="1" xfId="4" applyNumberFormat="1" applyFont="1" applyBorder="1" applyAlignment="1">
      <alignment wrapText="1"/>
    </xf>
    <xf numFmtId="8" fontId="16" fillId="0" borderId="1" xfId="4" applyNumberFormat="1" applyFont="1" applyFill="1" applyBorder="1" applyAlignment="1">
      <alignment horizontal="right"/>
    </xf>
    <xf numFmtId="43" fontId="16" fillId="0" borderId="1" xfId="4" applyFont="1" applyBorder="1" applyAlignment="1">
      <alignment wrapText="1"/>
    </xf>
    <xf numFmtId="8" fontId="15" fillId="0" borderId="1" xfId="4" applyNumberFormat="1" applyFont="1" applyFill="1" applyBorder="1" applyAlignment="1">
      <alignment horizontal="right"/>
    </xf>
    <xf numFmtId="0" fontId="17" fillId="0" borderId="1" xfId="2" applyFont="1" applyBorder="1" applyAlignment="1">
      <alignment horizontal="right"/>
    </xf>
    <xf numFmtId="0" fontId="16" fillId="2" borderId="0" xfId="2" applyFont="1" applyFill="1"/>
    <xf numFmtId="165" fontId="5" fillId="0" borderId="0" xfId="2" applyNumberFormat="1" applyFont="1" applyBorder="1" applyAlignment="1">
      <alignment horizontal="left"/>
    </xf>
    <xf numFmtId="0" fontId="4" fillId="0" borderId="0" xfId="2" applyFont="1" applyBorder="1" applyAlignment="1">
      <alignment horizontal="right"/>
    </xf>
    <xf numFmtId="0" fontId="3" fillId="0" borderId="0" xfId="2" applyFont="1" applyBorder="1" applyAlignment="1">
      <alignment horizontal="center"/>
    </xf>
    <xf numFmtId="0" fontId="3" fillId="0" borderId="0" xfId="2" applyBorder="1" applyAlignment="1">
      <alignment horizontal="center"/>
    </xf>
    <xf numFmtId="0" fontId="18" fillId="0" borderId="0" xfId="2" applyFont="1" applyAlignment="1">
      <alignment horizontal="center"/>
    </xf>
    <xf numFmtId="165" fontId="12" fillId="0" borderId="0" xfId="2" applyNumberFormat="1" applyFont="1"/>
    <xf numFmtId="165" fontId="16" fillId="0" borderId="0" xfId="2" applyNumberFormat="1" applyFont="1"/>
    <xf numFmtId="1" fontId="16" fillId="0" borderId="0" xfId="2" applyNumberFormat="1" applyFont="1"/>
    <xf numFmtId="164" fontId="16" fillId="0" borderId="8" xfId="2" applyNumberFormat="1" applyFont="1" applyBorder="1" applyAlignment="1">
      <alignment horizontal="center" wrapText="1"/>
    </xf>
    <xf numFmtId="0" fontId="16" fillId="0" borderId="1" xfId="2" applyFont="1" applyBorder="1" applyAlignment="1"/>
    <xf numFmtId="0" fontId="16" fillId="0" borderId="8" xfId="2" applyFont="1" applyBorder="1" applyAlignment="1">
      <alignment horizontal="left"/>
    </xf>
    <xf numFmtId="0" fontId="10" fillId="0" borderId="0" xfId="2" applyFont="1" applyAlignment="1">
      <alignment horizontal="left"/>
    </xf>
    <xf numFmtId="1" fontId="16" fillId="0" borderId="1" xfId="2" applyNumberFormat="1" applyFont="1" applyBorder="1" applyAlignment="1">
      <alignment horizontal="left" wrapText="1"/>
    </xf>
    <xf numFmtId="0" fontId="16" fillId="0" borderId="8" xfId="2" applyFont="1" applyBorder="1" applyAlignment="1">
      <alignment horizontal="left" wrapText="1"/>
    </xf>
    <xf numFmtId="165" fontId="19" fillId="0" borderId="0" xfId="2" applyNumberFormat="1" applyFont="1" applyAlignment="1"/>
    <xf numFmtId="165" fontId="20" fillId="0" borderId="0" xfId="2" applyNumberFormat="1" applyFont="1" applyAlignment="1">
      <alignment horizontal="left"/>
    </xf>
    <xf numFmtId="1" fontId="16" fillId="0" borderId="9" xfId="2" applyNumberFormat="1" applyFont="1" applyBorder="1" applyAlignment="1">
      <alignment horizontal="left" wrapText="1"/>
    </xf>
    <xf numFmtId="10" fontId="16" fillId="0" borderId="9" xfId="2" applyNumberFormat="1" applyFont="1" applyBorder="1" applyAlignment="1">
      <alignment horizontal="center"/>
    </xf>
    <xf numFmtId="0" fontId="16" fillId="0" borderId="9" xfId="2" applyFont="1" applyBorder="1" applyAlignment="1">
      <alignment horizontal="right"/>
    </xf>
    <xf numFmtId="8" fontId="16" fillId="0" borderId="9" xfId="4" applyNumberFormat="1" applyFont="1" applyFill="1" applyBorder="1" applyAlignment="1">
      <alignment horizontal="right"/>
    </xf>
    <xf numFmtId="0" fontId="6" fillId="0" borderId="9" xfId="7" applyFont="1" applyFill="1" applyBorder="1"/>
    <xf numFmtId="0" fontId="6" fillId="0" borderId="9" xfId="7" applyFont="1" applyFill="1" applyBorder="1" applyAlignment="1">
      <alignment horizontal="center"/>
    </xf>
    <xf numFmtId="44" fontId="7" fillId="0" borderId="9" xfId="6" applyNumberFormat="1" applyFont="1" applyFill="1" applyBorder="1" applyAlignment="1">
      <alignment horizontal="right"/>
    </xf>
    <xf numFmtId="0" fontId="6" fillId="0" borderId="9" xfId="7" applyFont="1" applyFill="1" applyBorder="1" applyAlignment="1">
      <alignment wrapText="1"/>
    </xf>
    <xf numFmtId="1" fontId="21" fillId="7" borderId="11" xfId="7" applyNumberFormat="1" applyFont="1" applyFill="1" applyBorder="1" applyAlignment="1">
      <alignment horizontal="center"/>
    </xf>
    <xf numFmtId="1" fontId="21" fillId="7" borderId="12" xfId="7" applyNumberFormat="1" applyFont="1" applyFill="1" applyBorder="1" applyAlignment="1">
      <alignment horizontal="center"/>
    </xf>
    <xf numFmtId="0" fontId="21" fillId="7" borderId="13" xfId="7" applyFont="1" applyFill="1" applyBorder="1" applyAlignment="1">
      <alignment wrapText="1"/>
    </xf>
    <xf numFmtId="165" fontId="9" fillId="0" borderId="0" xfId="2" applyNumberFormat="1" applyFont="1" applyAlignment="1">
      <alignment horizontal="right" vertical="center"/>
    </xf>
    <xf numFmtId="0" fontId="12" fillId="0" borderId="30" xfId="2" applyFont="1" applyBorder="1" applyAlignment="1">
      <alignment horizontal="right"/>
    </xf>
    <xf numFmtId="14" fontId="5" fillId="0" borderId="0" xfId="7" applyNumberFormat="1" applyAlignment="1">
      <alignment horizontal="center"/>
    </xf>
    <xf numFmtId="14" fontId="7" fillId="0" borderId="1" xfId="6" applyNumberFormat="1" applyFont="1" applyFill="1" applyBorder="1" applyAlignment="1">
      <alignment horizontal="center"/>
    </xf>
    <xf numFmtId="14" fontId="7" fillId="0" borderId="1" xfId="7" applyNumberFormat="1" applyFont="1" applyFill="1" applyBorder="1" applyAlignment="1">
      <alignment horizontal="center"/>
    </xf>
    <xf numFmtId="14" fontId="6" fillId="0" borderId="9" xfId="7" applyNumberFormat="1" applyFont="1" applyFill="1" applyBorder="1" applyAlignment="1">
      <alignment horizontal="center"/>
    </xf>
    <xf numFmtId="14" fontId="21" fillId="7" borderId="12" xfId="7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1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/>
    </xf>
    <xf numFmtId="0" fontId="32" fillId="6" borderId="1" xfId="0" applyFont="1" applyFill="1" applyBorder="1" applyAlignment="1">
      <alignment horizontal="center"/>
    </xf>
    <xf numFmtId="1" fontId="32" fillId="6" borderId="1" xfId="2" applyNumberFormat="1" applyFont="1" applyFill="1" applyBorder="1" applyAlignment="1">
      <alignment horizontal="left" wrapText="1"/>
    </xf>
    <xf numFmtId="0" fontId="32" fillId="6" borderId="1" xfId="2" applyFont="1" applyFill="1" applyBorder="1" applyAlignment="1">
      <alignment horizontal="right"/>
    </xf>
    <xf numFmtId="0" fontId="32" fillId="6" borderId="1" xfId="2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1" fontId="26" fillId="6" borderId="1" xfId="2" applyNumberFormat="1" applyFont="1" applyFill="1" applyBorder="1" applyAlignment="1">
      <alignment horizontal="left" wrapText="1"/>
    </xf>
    <xf numFmtId="0" fontId="26" fillId="6" borderId="1" xfId="2" applyFont="1" applyFill="1" applyBorder="1" applyAlignment="1">
      <alignment horizontal="right"/>
    </xf>
    <xf numFmtId="0" fontId="26" fillId="6" borderId="1" xfId="2" applyFont="1" applyFill="1" applyBorder="1" applyAlignment="1">
      <alignment horizontal="center"/>
    </xf>
    <xf numFmtId="8" fontId="26" fillId="6" borderId="1" xfId="4" applyNumberFormat="1" applyFont="1" applyFill="1" applyBorder="1" applyAlignment="1">
      <alignment wrapText="1"/>
    </xf>
    <xf numFmtId="8" fontId="26" fillId="6" borderId="1" xfId="4" applyNumberFormat="1" applyFont="1" applyFill="1" applyBorder="1" applyAlignment="1">
      <alignment horizontal="right"/>
    </xf>
    <xf numFmtId="0" fontId="26" fillId="8" borderId="0" xfId="2" applyFont="1" applyFill="1" applyAlignment="1">
      <alignment horizontal="center"/>
    </xf>
    <xf numFmtId="43" fontId="32" fillId="6" borderId="1" xfId="4" applyFont="1" applyFill="1" applyBorder="1" applyAlignment="1">
      <alignment wrapText="1"/>
    </xf>
    <xf numFmtId="0" fontId="32" fillId="8" borderId="0" xfId="2" applyFont="1" applyFill="1" applyAlignment="1">
      <alignment horizontal="center"/>
    </xf>
    <xf numFmtId="0" fontId="31" fillId="0" borderId="9" xfId="0" applyFont="1" applyBorder="1" applyAlignment="1">
      <alignment horizontal="center"/>
    </xf>
    <xf numFmtId="0" fontId="16" fillId="3" borderId="9" xfId="2" applyFont="1" applyFill="1" applyBorder="1" applyAlignment="1">
      <alignment horizontal="left"/>
    </xf>
    <xf numFmtId="8" fontId="16" fillId="0" borderId="9" xfId="4" applyNumberFormat="1" applyFont="1" applyFill="1" applyBorder="1" applyAlignment="1">
      <alignment wrapText="1"/>
    </xf>
    <xf numFmtId="0" fontId="31" fillId="0" borderId="31" xfId="0" applyFont="1" applyBorder="1" applyAlignment="1">
      <alignment horizontal="center"/>
    </xf>
    <xf numFmtId="1" fontId="16" fillId="0" borderId="32" xfId="2" applyNumberFormat="1" applyFont="1" applyBorder="1" applyAlignment="1">
      <alignment horizontal="center"/>
    </xf>
    <xf numFmtId="0" fontId="15" fillId="0" borderId="32" xfId="2" applyFont="1" applyBorder="1" applyAlignment="1">
      <alignment horizontal="right"/>
    </xf>
    <xf numFmtId="0" fontId="16" fillId="2" borderId="12" xfId="2" applyFont="1" applyFill="1" applyBorder="1"/>
    <xf numFmtId="0" fontId="16" fillId="0" borderId="32" xfId="2" applyFont="1" applyBorder="1" applyAlignment="1">
      <alignment horizontal="center"/>
    </xf>
    <xf numFmtId="2" fontId="16" fillId="0" borderId="32" xfId="4" applyNumberFormat="1" applyFont="1" applyBorder="1" applyAlignment="1">
      <alignment horizontal="right"/>
    </xf>
    <xf numFmtId="43" fontId="16" fillId="0" borderId="32" xfId="4" applyFont="1" applyBorder="1" applyAlignment="1">
      <alignment horizontal="right"/>
    </xf>
    <xf numFmtId="8" fontId="12" fillId="0" borderId="33" xfId="4" applyNumberFormat="1" applyFont="1" applyBorder="1" applyAlignment="1">
      <alignment horizontal="right"/>
    </xf>
    <xf numFmtId="0" fontId="4" fillId="10" borderId="8" xfId="7" applyFont="1" applyFill="1" applyBorder="1" applyAlignment="1">
      <alignment horizontal="left"/>
    </xf>
    <xf numFmtId="0" fontId="4" fillId="10" borderId="8" xfId="7" applyFont="1" applyFill="1" applyBorder="1"/>
    <xf numFmtId="44" fontId="4" fillId="10" borderId="8" xfId="5" applyFont="1" applyFill="1" applyBorder="1" applyAlignment="1">
      <alignment horizontal="left"/>
    </xf>
    <xf numFmtId="166" fontId="4" fillId="10" borderId="8" xfId="7" applyNumberFormat="1" applyFont="1" applyFill="1" applyBorder="1"/>
    <xf numFmtId="166" fontId="4" fillId="10" borderId="6" xfId="7" applyNumberFormat="1" applyFont="1" applyFill="1" applyBorder="1"/>
    <xf numFmtId="168" fontId="4" fillId="10" borderId="22" xfId="7" applyNumberFormat="1" applyFont="1" applyFill="1" applyBorder="1"/>
    <xf numFmtId="168" fontId="4" fillId="10" borderId="23" xfId="7" applyNumberFormat="1" applyFont="1" applyFill="1" applyBorder="1" applyAlignment="1">
      <alignment horizontal="left"/>
    </xf>
    <xf numFmtId="0" fontId="3" fillId="0" borderId="1" xfId="7" applyFont="1" applyFill="1" applyBorder="1" applyAlignment="1">
      <alignment horizontal="center" vertical="center"/>
    </xf>
    <xf numFmtId="0" fontId="3" fillId="0" borderId="1" xfId="7" applyFont="1" applyFill="1" applyBorder="1" applyAlignment="1">
      <alignment vertical="center"/>
    </xf>
    <xf numFmtId="8" fontId="3" fillId="0" borderId="1" xfId="7" applyNumberFormat="1" applyFont="1" applyFill="1" applyBorder="1" applyAlignment="1">
      <alignment horizontal="right" vertical="center"/>
    </xf>
    <xf numFmtId="8" fontId="3" fillId="0" borderId="14" xfId="7" applyNumberFormat="1" applyFont="1" applyFill="1" applyBorder="1" applyAlignment="1">
      <alignment horizontal="right" vertical="center"/>
    </xf>
    <xf numFmtId="0" fontId="3" fillId="0" borderId="15" xfId="7" applyFont="1" applyFill="1" applyBorder="1" applyAlignment="1">
      <alignment vertical="center" wrapText="1"/>
    </xf>
    <xf numFmtId="0" fontId="3" fillId="0" borderId="16" xfId="7" applyFont="1" applyFill="1" applyBorder="1" applyAlignment="1">
      <alignment horizontal="left" vertical="center" wrapText="1"/>
    </xf>
    <xf numFmtId="8" fontId="3" fillId="0" borderId="1" xfId="7" applyNumberFormat="1" applyFont="1" applyFill="1" applyBorder="1" applyAlignment="1">
      <alignment vertical="center"/>
    </xf>
    <xf numFmtId="0" fontId="4" fillId="10" borderId="1" xfId="7" applyFont="1" applyFill="1" applyBorder="1" applyAlignment="1">
      <alignment horizontal="left"/>
    </xf>
    <xf numFmtId="0" fontId="4" fillId="10" borderId="1" xfId="7" applyFont="1" applyFill="1" applyBorder="1"/>
    <xf numFmtId="44" fontId="4" fillId="10" borderId="1" xfId="5" applyFont="1" applyFill="1" applyBorder="1" applyAlignment="1">
      <alignment horizontal="left"/>
    </xf>
    <xf numFmtId="166" fontId="4" fillId="10" borderId="1" xfId="7" applyNumberFormat="1" applyFont="1" applyFill="1" applyBorder="1"/>
    <xf numFmtId="166" fontId="4" fillId="10" borderId="14" xfId="7" applyNumberFormat="1" applyFont="1" applyFill="1" applyBorder="1"/>
    <xf numFmtId="168" fontId="4" fillId="10" borderId="15" xfId="7" applyNumberFormat="1" applyFont="1" applyFill="1" applyBorder="1"/>
    <xf numFmtId="168" fontId="4" fillId="10" borderId="16" xfId="7" applyNumberFormat="1" applyFont="1" applyFill="1" applyBorder="1" applyAlignment="1">
      <alignment horizontal="left"/>
    </xf>
    <xf numFmtId="0" fontId="3" fillId="0" borderId="17" xfId="7" applyFont="1" applyFill="1" applyBorder="1" applyAlignment="1">
      <alignment vertical="center" wrapText="1"/>
    </xf>
    <xf numFmtId="0" fontId="3" fillId="0" borderId="18" xfId="7" applyFont="1" applyFill="1" applyBorder="1" applyAlignment="1">
      <alignment horizontal="left" vertical="center" wrapText="1"/>
    </xf>
    <xf numFmtId="0" fontId="5" fillId="0" borderId="1" xfId="7" applyBorder="1" applyAlignment="1" applyProtection="1">
      <alignment horizontal="center"/>
      <protection locked="0"/>
    </xf>
    <xf numFmtId="0" fontId="5" fillId="0" borderId="1" xfId="7" applyBorder="1" applyProtection="1">
      <protection locked="0"/>
    </xf>
    <xf numFmtId="44" fontId="5" fillId="0" borderId="1" xfId="1" applyFont="1" applyBorder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12" fillId="0" borderId="0" xfId="2" applyFont="1" applyBorder="1" applyAlignment="1">
      <alignment horizontal="right"/>
    </xf>
    <xf numFmtId="0" fontId="12" fillId="0" borderId="0" xfId="2" applyFont="1" applyBorder="1"/>
    <xf numFmtId="1" fontId="11" fillId="0" borderId="0" xfId="2" applyNumberFormat="1" applyFont="1" applyBorder="1" applyAlignment="1">
      <alignment horizontal="center"/>
    </xf>
    <xf numFmtId="14" fontId="11" fillId="0" borderId="0" xfId="2" applyNumberFormat="1" applyFont="1" applyFill="1" applyBorder="1" applyAlignment="1">
      <alignment horizontal="center" readingOrder="1"/>
    </xf>
    <xf numFmtId="0" fontId="12" fillId="0" borderId="0" xfId="2" applyFont="1" applyBorder="1" applyAlignment="1">
      <alignment horizontal="left" vertical="top" wrapText="1"/>
    </xf>
    <xf numFmtId="14" fontId="3" fillId="0" borderId="0" xfId="7" applyNumberFormat="1" applyFont="1" applyAlignment="1">
      <alignment horizontal="right"/>
    </xf>
    <xf numFmtId="0" fontId="26" fillId="0" borderId="1" xfId="0" applyFont="1" applyFill="1" applyBorder="1" applyAlignment="1">
      <alignment horizontal="center"/>
    </xf>
    <xf numFmtId="1" fontId="26" fillId="0" borderId="1" xfId="2" applyNumberFormat="1" applyFont="1" applyFill="1" applyBorder="1" applyAlignment="1">
      <alignment horizontal="left" wrapText="1"/>
    </xf>
    <xf numFmtId="0" fontId="26" fillId="0" borderId="1" xfId="2" applyFont="1" applyFill="1" applyBorder="1" applyAlignment="1">
      <alignment horizontal="right"/>
    </xf>
    <xf numFmtId="0" fontId="26" fillId="0" borderId="1" xfId="2" applyFont="1" applyFill="1" applyBorder="1" applyAlignment="1">
      <alignment horizontal="center"/>
    </xf>
    <xf numFmtId="8" fontId="26" fillId="0" borderId="1" xfId="4" applyNumberFormat="1" applyFont="1" applyFill="1" applyBorder="1" applyAlignment="1">
      <alignment wrapText="1"/>
    </xf>
    <xf numFmtId="8" fontId="26" fillId="0" borderId="1" xfId="4" applyNumberFormat="1" applyFont="1" applyFill="1" applyBorder="1" applyAlignment="1">
      <alignment horizontal="right"/>
    </xf>
    <xf numFmtId="44" fontId="16" fillId="0" borderId="1" xfId="1" applyFont="1" applyFill="1" applyBorder="1" applyAlignment="1">
      <alignment horizontal="right"/>
    </xf>
    <xf numFmtId="0" fontId="0" fillId="0" borderId="1" xfId="0" applyBorder="1"/>
    <xf numFmtId="0" fontId="3" fillId="0" borderId="1" xfId="7" applyFont="1" applyBorder="1" applyAlignment="1" applyProtection="1">
      <alignment horizontal="center"/>
      <protection locked="0"/>
    </xf>
    <xf numFmtId="0" fontId="3" fillId="0" borderId="9" xfId="7" applyFont="1" applyFill="1" applyBorder="1" applyAlignment="1">
      <alignment horizontal="center" vertical="center"/>
    </xf>
    <xf numFmtId="0" fontId="3" fillId="0" borderId="9" xfId="7" applyFont="1" applyFill="1" applyBorder="1" applyAlignment="1">
      <alignment vertical="center"/>
    </xf>
    <xf numFmtId="8" fontId="3" fillId="0" borderId="9" xfId="7" applyNumberFormat="1" applyFont="1" applyFill="1" applyBorder="1" applyAlignment="1">
      <alignment vertical="center"/>
    </xf>
    <xf numFmtId="8" fontId="3" fillId="0" borderId="9" xfId="7" applyNumberFormat="1" applyFont="1" applyFill="1" applyBorder="1" applyAlignment="1">
      <alignment horizontal="right" vertical="center"/>
    </xf>
    <xf numFmtId="8" fontId="3" fillId="0" borderId="3" xfId="7" applyNumberFormat="1" applyFont="1" applyFill="1" applyBorder="1" applyAlignment="1">
      <alignment horizontal="right" vertical="center"/>
    </xf>
    <xf numFmtId="0" fontId="3" fillId="0" borderId="34" xfId="7" applyFont="1" applyFill="1" applyBorder="1" applyAlignment="1">
      <alignment vertical="center" wrapText="1"/>
    </xf>
    <xf numFmtId="0" fontId="3" fillId="0" borderId="35" xfId="7" applyFont="1" applyFill="1" applyBorder="1" applyAlignment="1">
      <alignment horizontal="left" vertical="center" wrapText="1"/>
    </xf>
    <xf numFmtId="0" fontId="33" fillId="0" borderId="1" xfId="0" applyFont="1" applyBorder="1"/>
    <xf numFmtId="0" fontId="3" fillId="0" borderId="1" xfId="7" applyFont="1" applyBorder="1" applyProtection="1">
      <protection locked="0"/>
    </xf>
    <xf numFmtId="0" fontId="16" fillId="0" borderId="1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right"/>
    </xf>
    <xf numFmtId="8" fontId="16" fillId="0" borderId="1" xfId="4" applyNumberFormat="1" applyFont="1" applyFill="1" applyBorder="1" applyAlignment="1">
      <alignment wrapText="1"/>
    </xf>
    <xf numFmtId="0" fontId="3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169" fontId="7" fillId="0" borderId="9" xfId="4" applyNumberFormat="1" applyFont="1" applyFill="1" applyBorder="1" applyAlignment="1">
      <alignment horizontal="center"/>
    </xf>
    <xf numFmtId="0" fontId="3" fillId="0" borderId="29" xfId="7" applyFont="1" applyBorder="1" applyAlignment="1">
      <alignment horizontal="left"/>
    </xf>
    <xf numFmtId="170" fontId="7" fillId="0" borderId="1" xfId="7" applyNumberFormat="1" applyFont="1" applyFill="1" applyBorder="1"/>
    <xf numFmtId="170" fontId="7" fillId="0" borderId="1" xfId="4" applyNumberFormat="1" applyFont="1" applyFill="1" applyBorder="1" applyAlignment="1">
      <alignment horizontal="left"/>
    </xf>
    <xf numFmtId="170" fontId="7" fillId="0" borderId="1" xfId="4" applyNumberFormat="1" applyFont="1" applyFill="1" applyBorder="1" applyAlignment="1">
      <alignment horizontal="center"/>
    </xf>
    <xf numFmtId="9" fontId="15" fillId="0" borderId="1" xfId="8" applyFont="1" applyFill="1" applyBorder="1" applyAlignment="1">
      <alignment horizontal="right" wrapText="1"/>
    </xf>
    <xf numFmtId="0" fontId="34" fillId="0" borderId="0" xfId="0" applyFont="1"/>
    <xf numFmtId="0" fontId="34" fillId="0" borderId="1" xfId="0" applyFont="1" applyBorder="1"/>
    <xf numFmtId="0" fontId="15" fillId="0" borderId="1" xfId="2" applyFont="1" applyBorder="1"/>
    <xf numFmtId="0" fontId="15" fillId="0" borderId="1" xfId="2" applyFont="1" applyBorder="1" applyAlignment="1">
      <alignment horizontal="left" vertical="top" wrapText="1"/>
    </xf>
    <xf numFmtId="0" fontId="27" fillId="11" borderId="24" xfId="7" applyFont="1" applyFill="1" applyBorder="1" applyAlignment="1">
      <alignment horizontal="center" vertical="center"/>
    </xf>
    <xf numFmtId="8" fontId="27" fillId="11" borderId="27" xfId="7" applyNumberFormat="1" applyFont="1" applyFill="1" applyBorder="1" applyAlignment="1">
      <alignment horizontal="center" vertical="center" wrapText="1"/>
    </xf>
    <xf numFmtId="166" fontId="27" fillId="11" borderId="27" xfId="7" applyNumberFormat="1" applyFont="1" applyFill="1" applyBorder="1" applyAlignment="1">
      <alignment horizontal="center" vertical="center"/>
    </xf>
    <xf numFmtId="0" fontId="27" fillId="11" borderId="27" xfId="7" applyFont="1" applyFill="1" applyBorder="1" applyAlignment="1">
      <alignment horizontal="center" vertical="center" wrapText="1"/>
    </xf>
    <xf numFmtId="0" fontId="27" fillId="11" borderId="27" xfId="7" applyFont="1" applyFill="1" applyBorder="1" applyAlignment="1">
      <alignment horizontal="center" vertical="center"/>
    </xf>
    <xf numFmtId="0" fontId="27" fillId="11" borderId="28" xfId="7" applyFont="1" applyFill="1" applyBorder="1" applyAlignment="1">
      <alignment horizontal="center" vertical="center" wrapText="1"/>
    </xf>
    <xf numFmtId="0" fontId="30" fillId="9" borderId="1" xfId="7" applyFont="1" applyFill="1" applyBorder="1" applyAlignment="1">
      <alignment horizontal="center"/>
    </xf>
    <xf numFmtId="0" fontId="30" fillId="9" borderId="1" xfId="7" applyFont="1" applyFill="1" applyBorder="1" applyAlignment="1">
      <alignment horizontal="center" wrapText="1"/>
    </xf>
    <xf numFmtId="44" fontId="30" fillId="9" borderId="1" xfId="7" applyNumberFormat="1" applyFont="1" applyFill="1" applyBorder="1" applyAlignment="1">
      <alignment horizontal="center" wrapText="1"/>
    </xf>
    <xf numFmtId="0" fontId="30" fillId="9" borderId="1" xfId="7" applyNumberFormat="1" applyFont="1" applyFill="1" applyBorder="1" applyAlignment="1">
      <alignment horizontal="center" wrapText="1"/>
    </xf>
    <xf numFmtId="14" fontId="30" fillId="9" borderId="1" xfId="7" applyNumberFormat="1" applyFont="1" applyFill="1" applyBorder="1" applyAlignment="1">
      <alignment horizontal="center" wrapText="1"/>
    </xf>
    <xf numFmtId="44" fontId="30" fillId="9" borderId="1" xfId="1" applyFont="1" applyFill="1" applyBorder="1" applyAlignment="1">
      <alignment horizontal="center" wrapText="1"/>
    </xf>
    <xf numFmtId="165" fontId="13" fillId="9" borderId="3" xfId="2" applyNumberFormat="1" applyFont="1" applyFill="1" applyBorder="1"/>
    <xf numFmtId="0" fontId="14" fillId="9" borderId="4" xfId="2" applyFont="1" applyFill="1" applyBorder="1"/>
    <xf numFmtId="0" fontId="13" fillId="9" borderId="4" xfId="2" applyFont="1" applyFill="1" applyBorder="1" applyAlignment="1">
      <alignment horizontal="centerContinuous"/>
    </xf>
    <xf numFmtId="43" fontId="14" fillId="9" borderId="4" xfId="4" applyFont="1" applyFill="1" applyBorder="1" applyAlignment="1">
      <alignment horizontal="centerContinuous"/>
    </xf>
    <xf numFmtId="6" fontId="14" fillId="9" borderId="5" xfId="2" applyNumberFormat="1" applyFont="1" applyFill="1" applyBorder="1" applyAlignment="1">
      <alignment horizontal="centerContinuous"/>
    </xf>
    <xf numFmtId="165" fontId="13" fillId="9" borderId="6" xfId="2" applyNumberFormat="1" applyFont="1" applyFill="1" applyBorder="1" applyAlignment="1">
      <alignment horizontal="center" wrapText="1"/>
    </xf>
    <xf numFmtId="0" fontId="13" fillId="9" borderId="2" xfId="2" applyFont="1" applyFill="1" applyBorder="1" applyAlignment="1">
      <alignment horizontal="center"/>
    </xf>
    <xf numFmtId="43" fontId="13" fillId="9" borderId="2" xfId="4" applyFont="1" applyFill="1" applyBorder="1" applyAlignment="1">
      <alignment horizontal="center" wrapText="1"/>
    </xf>
    <xf numFmtId="6" fontId="13" fillId="9" borderId="7" xfId="2" applyNumberFormat="1" applyFont="1" applyFill="1" applyBorder="1" applyAlignment="1">
      <alignment horizontal="center"/>
    </xf>
    <xf numFmtId="0" fontId="22" fillId="9" borderId="1" xfId="7" applyFont="1" applyFill="1" applyBorder="1" applyAlignment="1" applyProtection="1">
      <alignment horizontal="center"/>
      <protection locked="0"/>
    </xf>
    <xf numFmtId="0" fontId="23" fillId="9" borderId="1" xfId="7" applyFont="1" applyFill="1" applyBorder="1" applyAlignment="1" applyProtection="1">
      <alignment horizontal="center"/>
      <protection locked="0"/>
    </xf>
    <xf numFmtId="44" fontId="23" fillId="9" borderId="1" xfId="1" applyFont="1" applyFill="1" applyBorder="1" applyAlignment="1" applyProtection="1">
      <alignment horizontal="center"/>
      <protection locked="0"/>
    </xf>
    <xf numFmtId="0" fontId="23" fillId="9" borderId="1" xfId="7" applyFont="1" applyFill="1" applyBorder="1" applyAlignment="1">
      <alignment horizontal="center"/>
    </xf>
    <xf numFmtId="0" fontId="2" fillId="9" borderId="1" xfId="7" applyFont="1" applyFill="1" applyBorder="1" applyAlignment="1">
      <alignment horizontal="center"/>
    </xf>
    <xf numFmtId="165" fontId="35" fillId="0" borderId="0" xfId="2" applyNumberFormat="1" applyFont="1" applyAlignment="1">
      <alignment horizontal="right" vertical="center"/>
    </xf>
    <xf numFmtId="0" fontId="16" fillId="0" borderId="0" xfId="7" applyFont="1" applyAlignment="1">
      <alignment horizontal="center"/>
    </xf>
    <xf numFmtId="44" fontId="6" fillId="0" borderId="0" xfId="7" applyNumberFormat="1" applyFont="1" applyAlignment="1">
      <alignment horizontal="right"/>
    </xf>
    <xf numFmtId="14" fontId="6" fillId="0" borderId="0" xfId="7" applyNumberFormat="1" applyFont="1" applyAlignment="1">
      <alignment horizontal="left"/>
    </xf>
    <xf numFmtId="44" fontId="16" fillId="0" borderId="0" xfId="7" applyNumberFormat="1" applyFont="1" applyAlignment="1">
      <alignment horizontal="center"/>
    </xf>
    <xf numFmtId="14" fontId="16" fillId="0" borderId="0" xfId="7" applyNumberFormat="1" applyFont="1" applyAlignment="1">
      <alignment horizontal="center"/>
    </xf>
    <xf numFmtId="44" fontId="3" fillId="0" borderId="0" xfId="1" applyFont="1"/>
    <xf numFmtId="0" fontId="31" fillId="0" borderId="0" xfId="0" applyFont="1"/>
    <xf numFmtId="0" fontId="3" fillId="0" borderId="0" xfId="7" applyFont="1"/>
    <xf numFmtId="14" fontId="3" fillId="0" borderId="0" xfId="7" applyNumberFormat="1" applyFont="1" applyAlignment="1">
      <alignment horizontal="center"/>
    </xf>
    <xf numFmtId="0" fontId="36" fillId="0" borderId="0" xfId="0" applyFont="1" applyAlignment="1">
      <alignment horizontal="right" wrapText="1"/>
    </xf>
    <xf numFmtId="0" fontId="4" fillId="0" borderId="0" xfId="7" applyFont="1" applyBorder="1" applyAlignment="1">
      <alignment horizontal="left"/>
    </xf>
    <xf numFmtId="44" fontId="4" fillId="0" borderId="1" xfId="1" applyFont="1" applyFill="1" applyBorder="1"/>
    <xf numFmtId="44" fontId="3" fillId="0" borderId="1" xfId="1" applyFont="1" applyFill="1" applyBorder="1"/>
    <xf numFmtId="44" fontId="3" fillId="0" borderId="9" xfId="1" applyFont="1" applyFill="1" applyBorder="1"/>
    <xf numFmtId="0" fontId="21" fillId="7" borderId="12" xfId="7" applyFont="1" applyFill="1" applyBorder="1"/>
    <xf numFmtId="44" fontId="21" fillId="7" borderId="12" xfId="7" applyNumberFormat="1" applyFont="1" applyFill="1" applyBorder="1"/>
    <xf numFmtId="44" fontId="21" fillId="7" borderId="12" xfId="7" applyNumberFormat="1" applyFont="1" applyFill="1" applyBorder="1" applyAlignment="1">
      <alignment horizontal="center"/>
    </xf>
    <xf numFmtId="1" fontId="37" fillId="0" borderId="0" xfId="7" applyNumberFormat="1" applyFont="1" applyBorder="1" applyAlignment="1">
      <alignment horizontal="center"/>
    </xf>
    <xf numFmtId="14" fontId="37" fillId="0" borderId="0" xfId="7" applyNumberFormat="1" applyFont="1" applyBorder="1" applyAlignment="1">
      <alignment horizontal="center"/>
    </xf>
    <xf numFmtId="0" fontId="4" fillId="0" borderId="0" xfId="7" applyFont="1"/>
    <xf numFmtId="167" fontId="4" fillId="0" borderId="0" xfId="7" applyNumberFormat="1" applyFont="1"/>
    <xf numFmtId="44" fontId="4" fillId="0" borderId="0" xfId="7" applyNumberFormat="1" applyFont="1"/>
    <xf numFmtId="44" fontId="3" fillId="0" borderId="0" xfId="7" applyNumberFormat="1" applyFont="1"/>
    <xf numFmtId="0" fontId="3" fillId="0" borderId="0" xfId="7" applyFont="1" applyBorder="1"/>
    <xf numFmtId="0" fontId="3" fillId="0" borderId="0" xfId="7" applyFont="1" applyFill="1" applyBorder="1"/>
    <xf numFmtId="44" fontId="31" fillId="0" borderId="0" xfId="1" applyFont="1"/>
    <xf numFmtId="0" fontId="38" fillId="0" borderId="0" xfId="0" applyFont="1" applyAlignment="1">
      <alignment wrapText="1"/>
    </xf>
    <xf numFmtId="0" fontId="4" fillId="0" borderId="4" xfId="7" applyFont="1" applyBorder="1"/>
    <xf numFmtId="44" fontId="4" fillId="0" borderId="4" xfId="7" applyNumberFormat="1" applyFont="1" applyBorder="1"/>
    <xf numFmtId="0" fontId="4" fillId="0" borderId="0" xfId="7" applyFont="1" applyBorder="1"/>
    <xf numFmtId="44" fontId="4" fillId="0" borderId="0" xfId="7" applyNumberFormat="1" applyFont="1" applyBorder="1"/>
    <xf numFmtId="0" fontId="3" fillId="0" borderId="0" xfId="7" applyFont="1" applyAlignment="1">
      <alignment wrapText="1"/>
    </xf>
    <xf numFmtId="0" fontId="3" fillId="5" borderId="1" xfId="7" applyFont="1" applyFill="1" applyBorder="1"/>
    <xf numFmtId="0" fontId="3" fillId="0" borderId="0" xfId="7" applyFont="1" applyAlignment="1">
      <alignment horizontal="left" wrapText="1"/>
    </xf>
    <xf numFmtId="14" fontId="3" fillId="0" borderId="0" xfId="7" applyNumberFormat="1" applyFont="1"/>
    <xf numFmtId="44" fontId="31" fillId="0" borderId="0" xfId="1" applyFont="1" applyAlignment="1">
      <alignment horizontal="center"/>
    </xf>
    <xf numFmtId="0" fontId="3" fillId="7" borderId="1" xfId="7" applyFont="1" applyFill="1" applyBorder="1"/>
    <xf numFmtId="0" fontId="3" fillId="4" borderId="1" xfId="7" applyFont="1" applyFill="1" applyBorder="1"/>
    <xf numFmtId="14" fontId="31" fillId="0" borderId="0" xfId="0" applyNumberFormat="1" applyFont="1"/>
    <xf numFmtId="14" fontId="31" fillId="0" borderId="0" xfId="0" applyNumberFormat="1" applyFont="1" applyAlignment="1">
      <alignment horizontal="center"/>
    </xf>
    <xf numFmtId="0" fontId="3" fillId="9" borderId="1" xfId="7" applyFont="1" applyFill="1" applyBorder="1"/>
    <xf numFmtId="14" fontId="39" fillId="0" borderId="0" xfId="7" applyNumberFormat="1" applyFont="1" applyAlignment="1">
      <alignment horizontal="left"/>
    </xf>
    <xf numFmtId="14" fontId="40" fillId="0" borderId="0" xfId="7" applyNumberFormat="1" applyFont="1" applyAlignment="1">
      <alignment horizontal="left"/>
    </xf>
    <xf numFmtId="165" fontId="40" fillId="0" borderId="0" xfId="2" applyNumberFormat="1" applyFont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41" fillId="0" borderId="0" xfId="0" applyFont="1" applyAlignment="1">
      <alignment horizontal="right"/>
    </xf>
    <xf numFmtId="0" fontId="41" fillId="0" borderId="2" xfId="0" applyFont="1" applyBorder="1" applyAlignment="1"/>
    <xf numFmtId="0" fontId="40" fillId="0" borderId="0" xfId="7" applyFont="1" applyFill="1" applyBorder="1" applyAlignment="1">
      <alignment horizontal="left" vertical="center" wrapText="1"/>
    </xf>
    <xf numFmtId="0" fontId="0" fillId="0" borderId="0" xfId="0" quotePrefix="1"/>
    <xf numFmtId="0" fontId="42" fillId="7" borderId="0" xfId="0" applyFont="1" applyFill="1"/>
    <xf numFmtId="44" fontId="42" fillId="7" borderId="0" xfId="1" applyFont="1" applyFill="1"/>
    <xf numFmtId="44" fontId="0" fillId="0" borderId="1" xfId="1" applyFont="1" applyBorder="1"/>
    <xf numFmtId="0" fontId="43" fillId="12" borderId="1" xfId="0" applyFont="1" applyFill="1" applyBorder="1"/>
    <xf numFmtId="0" fontId="0" fillId="12" borderId="1" xfId="0" applyFill="1" applyBorder="1"/>
    <xf numFmtId="0" fontId="44" fillId="12" borderId="1" xfId="0" applyFont="1" applyFill="1" applyBorder="1"/>
    <xf numFmtId="44" fontId="45" fillId="12" borderId="1" xfId="0" applyNumberFormat="1" applyFont="1" applyFill="1" applyBorder="1"/>
    <xf numFmtId="0" fontId="46" fillId="0" borderId="0" xfId="0" applyFont="1" applyAlignment="1">
      <alignment horizontal="center"/>
    </xf>
    <xf numFmtId="10" fontId="15" fillId="0" borderId="1" xfId="8" applyNumberFormat="1" applyFont="1" applyBorder="1" applyAlignment="1">
      <alignment horizontal="right" wrapText="1"/>
    </xf>
    <xf numFmtId="10" fontId="15" fillId="0" borderId="1" xfId="8" applyNumberFormat="1" applyFont="1" applyFill="1" applyBorder="1" applyAlignment="1">
      <alignment horizontal="right" wrapText="1"/>
    </xf>
    <xf numFmtId="0" fontId="27" fillId="11" borderId="25" xfId="7" applyFont="1" applyFill="1" applyBorder="1" applyAlignment="1">
      <alignment horizontal="left" vertical="center"/>
    </xf>
    <xf numFmtId="0" fontId="27" fillId="11" borderId="26" xfId="7" applyFont="1" applyFill="1" applyBorder="1" applyAlignment="1">
      <alignment horizontal="left" vertical="center"/>
    </xf>
    <xf numFmtId="166" fontId="24" fillId="7" borderId="19" xfId="7" applyNumberFormat="1" applyFont="1" applyFill="1" applyBorder="1" applyAlignment="1">
      <alignment horizontal="center" vertical="center"/>
    </xf>
    <xf numFmtId="166" fontId="24" fillId="7" borderId="20" xfId="7" applyNumberFormat="1" applyFont="1" applyFill="1" applyBorder="1" applyAlignment="1">
      <alignment horizontal="center" vertical="center"/>
    </xf>
    <xf numFmtId="0" fontId="12" fillId="0" borderId="19" xfId="7" applyFont="1" applyFill="1" applyBorder="1" applyAlignment="1">
      <alignment horizontal="left" vertical="center" wrapText="1"/>
    </xf>
    <xf numFmtId="0" fontId="12" fillId="0" borderId="20" xfId="7" applyFont="1" applyFill="1" applyBorder="1" applyAlignment="1">
      <alignment horizontal="left" vertical="center" wrapText="1"/>
    </xf>
    <xf numFmtId="0" fontId="40" fillId="0" borderId="36" xfId="7" applyFont="1" applyFill="1" applyBorder="1" applyAlignment="1">
      <alignment horizontal="left" vertical="center" wrapText="1"/>
    </xf>
    <xf numFmtId="0" fontId="40" fillId="0" borderId="37" xfId="7" applyFont="1" applyFill="1" applyBorder="1" applyAlignment="1">
      <alignment horizontal="left" vertical="center" wrapText="1"/>
    </xf>
    <xf numFmtId="0" fontId="25" fillId="0" borderId="0" xfId="7" applyFont="1" applyAlignment="1">
      <alignment horizontal="center"/>
    </xf>
    <xf numFmtId="0" fontId="25" fillId="0" borderId="0" xfId="7" applyFont="1" applyBorder="1" applyAlignment="1">
      <alignment horizontal="center"/>
    </xf>
    <xf numFmtId="0" fontId="12" fillId="0" borderId="0" xfId="7" applyFont="1" applyBorder="1" applyAlignment="1">
      <alignment horizontal="left"/>
    </xf>
    <xf numFmtId="165" fontId="16" fillId="0" borderId="0" xfId="2" applyNumberFormat="1" applyFont="1" applyAlignment="1">
      <alignment horizontal="left" wrapText="1"/>
    </xf>
    <xf numFmtId="165" fontId="13" fillId="9" borderId="10" xfId="2" applyNumberFormat="1" applyFont="1" applyFill="1" applyBorder="1" applyAlignment="1">
      <alignment horizontal="center" wrapText="1"/>
    </xf>
    <xf numFmtId="165" fontId="13" fillId="9" borderId="8" xfId="2" applyNumberFormat="1" applyFont="1" applyFill="1" applyBorder="1" applyAlignment="1">
      <alignment horizontal="center" wrapText="1"/>
    </xf>
    <xf numFmtId="0" fontId="41" fillId="0" borderId="0" xfId="0" applyFont="1" applyAlignment="1">
      <alignment horizontal="right"/>
    </xf>
  </cellXfs>
  <cellStyles count="9">
    <cellStyle name="Comma 2" xfId="4" xr:uid="{00000000-0005-0000-0000-000000000000}"/>
    <cellStyle name="Comma 3" xfId="3" xr:uid="{00000000-0005-0000-0000-000001000000}"/>
    <cellStyle name="Currency" xfId="1" builtinId="4"/>
    <cellStyle name="Currency 2" xfId="6" xr:uid="{00000000-0005-0000-0000-000003000000}"/>
    <cellStyle name="Currency 3" xfId="5" xr:uid="{00000000-0005-0000-0000-000004000000}"/>
    <cellStyle name="Normal" xfId="0" builtinId="0"/>
    <cellStyle name="Normal 2" xfId="7" xr:uid="{00000000-0005-0000-0000-000006000000}"/>
    <cellStyle name="Normal 3" xfId="2" xr:uid="{00000000-0005-0000-0000-000007000000}"/>
    <cellStyle name="Percent" xfId="8" builtinId="5"/>
  </cellStyles>
  <dxfs count="0"/>
  <tableStyles count="0" defaultTableStyle="TableStyleMedium2" defaultPivotStyle="PivotStyleLight16"/>
  <colors>
    <mruColors>
      <color rgb="FFA51E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425196</xdr:colOff>
      <xdr:row>0</xdr:row>
      <xdr:rowOff>82296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0515A8-ACE1-408C-867E-63FA685DD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6896" cy="82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1672971</xdr:colOff>
      <xdr:row>0</xdr:row>
      <xdr:rowOff>82296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938AC8-48F7-4D1C-965F-88F2D73F1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6896" cy="82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295275</xdr:rowOff>
    </xdr:from>
    <xdr:to>
      <xdr:col>2</xdr:col>
      <xdr:colOff>1162288</xdr:colOff>
      <xdr:row>0</xdr:row>
      <xdr:rowOff>673260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B52220-0733-4C2F-9F94-61C20BC5B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95275"/>
          <a:ext cx="2743438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4663821</xdr:colOff>
      <xdr:row>1</xdr:row>
      <xdr:rowOff>82296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9FF167-67A0-4220-AABC-8E8967860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2475"/>
          <a:ext cx="6406896" cy="82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</sheetPr>
  <dimension ref="A3:L250"/>
  <sheetViews>
    <sheetView zoomScale="80" zoomScaleNormal="80" zoomScaleSheetLayoutView="100" workbookViewId="0">
      <selection activeCell="H8" sqref="H8"/>
    </sheetView>
  </sheetViews>
  <sheetFormatPr defaultRowHeight="15" outlineLevelRow="1" x14ac:dyDescent="0.25"/>
  <cols>
    <col min="1" max="1" width="8.5703125" customWidth="1"/>
    <col min="2" max="2" width="20.28515625" customWidth="1"/>
    <col min="3" max="3" width="60.85546875" customWidth="1"/>
    <col min="4" max="4" width="18.85546875" customWidth="1"/>
    <col min="5" max="6" width="20.140625" customWidth="1"/>
    <col min="7" max="7" width="20.7109375" customWidth="1"/>
    <col min="8" max="8" width="15.5703125" customWidth="1"/>
    <col min="9" max="10" width="15.5703125" hidden="1" customWidth="1"/>
    <col min="11" max="11" width="51.85546875" customWidth="1"/>
    <col min="12" max="12" width="22.140625" customWidth="1"/>
  </cols>
  <sheetData>
    <row r="3" spans="1:12" ht="52.5" customHeight="1" thickBot="1" x14ac:dyDescent="0.3">
      <c r="A3" s="262" t="s">
        <v>302</v>
      </c>
      <c r="B3" s="263"/>
      <c r="C3" s="263"/>
      <c r="D3" s="263"/>
      <c r="E3" s="263"/>
      <c r="F3" s="244"/>
      <c r="G3" s="2"/>
      <c r="H3" s="1"/>
      <c r="I3" s="1"/>
      <c r="J3" s="1"/>
    </row>
    <row r="4" spans="1:12" ht="31.5" customHeight="1" thickBot="1" x14ac:dyDescent="0.3">
      <c r="A4" s="260" t="s">
        <v>300</v>
      </c>
      <c r="B4" s="261"/>
      <c r="C4" s="261"/>
      <c r="D4" s="4"/>
      <c r="E4" s="5"/>
      <c r="F4" s="5"/>
      <c r="G4" s="258" t="s">
        <v>0</v>
      </c>
      <c r="H4" s="259"/>
      <c r="I4" s="6"/>
      <c r="J4" s="6"/>
      <c r="K4" s="7">
        <f>SUM(J5:J581)</f>
        <v>1220</v>
      </c>
      <c r="L4" s="8"/>
    </row>
    <row r="5" spans="1:12" s="3" customFormat="1" ht="32.25" customHeight="1" thickTop="1" thickBot="1" x14ac:dyDescent="0.3">
      <c r="A5" s="169" t="s">
        <v>1</v>
      </c>
      <c r="B5" s="256" t="s">
        <v>2</v>
      </c>
      <c r="C5" s="257"/>
      <c r="D5" s="170" t="s">
        <v>23</v>
      </c>
      <c r="E5" s="170" t="s">
        <v>3</v>
      </c>
      <c r="F5" s="170" t="s">
        <v>80</v>
      </c>
      <c r="G5" s="171" t="s">
        <v>4</v>
      </c>
      <c r="H5" s="172" t="s">
        <v>5</v>
      </c>
      <c r="I5" s="172" t="s">
        <v>6</v>
      </c>
      <c r="J5" s="172"/>
      <c r="K5" s="173" t="s">
        <v>7</v>
      </c>
      <c r="L5" s="174" t="s">
        <v>8</v>
      </c>
    </row>
    <row r="6" spans="1:12" ht="15.75" thickTop="1" x14ac:dyDescent="0.25">
      <c r="A6" s="102">
        <v>1050</v>
      </c>
      <c r="B6" s="102" t="s">
        <v>24</v>
      </c>
      <c r="C6" s="103" t="s">
        <v>306</v>
      </c>
      <c r="D6" s="104">
        <v>28700</v>
      </c>
      <c r="E6" s="104"/>
      <c r="F6" s="104"/>
      <c r="G6" s="105">
        <f>SUM(D6,G7:G11)</f>
        <v>29200</v>
      </c>
      <c r="H6" s="105">
        <f>SUM(H7:H11)</f>
        <v>1220</v>
      </c>
      <c r="I6" s="105">
        <f>SUM(I7:I11)</f>
        <v>1720</v>
      </c>
      <c r="J6" s="106">
        <f>H6</f>
        <v>1220</v>
      </c>
      <c r="K6" s="107">
        <f>SUM(G6:H6)</f>
        <v>30420</v>
      </c>
      <c r="L6" s="108"/>
    </row>
    <row r="7" spans="1:12" outlineLevel="1" x14ac:dyDescent="0.25">
      <c r="A7" s="109">
        <v>1</v>
      </c>
      <c r="B7" s="109"/>
      <c r="C7" s="110" t="s">
        <v>10</v>
      </c>
      <c r="D7" s="110"/>
      <c r="E7" s="110" t="s">
        <v>11</v>
      </c>
      <c r="F7" s="110" t="s">
        <v>336</v>
      </c>
      <c r="G7" s="111">
        <v>500</v>
      </c>
      <c r="H7" s="111"/>
      <c r="I7" s="111">
        <f>SUM(G7:H7)</f>
        <v>500</v>
      </c>
      <c r="J7" s="112"/>
      <c r="K7" s="113"/>
      <c r="L7" s="114" t="s">
        <v>15</v>
      </c>
    </row>
    <row r="8" spans="1:12" outlineLevel="1" x14ac:dyDescent="0.25">
      <c r="A8" s="109">
        <v>2</v>
      </c>
      <c r="B8" s="109"/>
      <c r="C8" s="110" t="s">
        <v>13</v>
      </c>
      <c r="D8" s="110" t="s">
        <v>14</v>
      </c>
      <c r="E8" s="110"/>
      <c r="F8" s="110"/>
      <c r="G8" s="111"/>
      <c r="H8" s="111">
        <v>1220</v>
      </c>
      <c r="I8" s="111">
        <f t="shared" ref="I8:I11" si="0">SUM(G8:H8)</f>
        <v>1220</v>
      </c>
      <c r="J8" s="112"/>
      <c r="K8" s="113"/>
      <c r="L8" s="114" t="s">
        <v>15</v>
      </c>
    </row>
    <row r="9" spans="1:12" outlineLevel="1" x14ac:dyDescent="0.25">
      <c r="A9" s="109">
        <v>3</v>
      </c>
      <c r="B9" s="109"/>
      <c r="C9" s="110" t="s">
        <v>12</v>
      </c>
      <c r="D9" s="110"/>
      <c r="E9" s="110"/>
      <c r="F9" s="110"/>
      <c r="G9" s="111"/>
      <c r="H9" s="111"/>
      <c r="I9" s="111">
        <f t="shared" si="0"/>
        <v>0</v>
      </c>
      <c r="J9" s="112"/>
      <c r="K9" s="113"/>
      <c r="L9" s="114"/>
    </row>
    <row r="10" spans="1:12" outlineLevel="1" x14ac:dyDescent="0.25">
      <c r="A10" s="109">
        <v>4</v>
      </c>
      <c r="B10" s="109"/>
      <c r="C10" s="110"/>
      <c r="D10" s="115"/>
      <c r="E10" s="115"/>
      <c r="F10" s="115"/>
      <c r="G10" s="111"/>
      <c r="H10" s="111"/>
      <c r="I10" s="111">
        <f t="shared" si="0"/>
        <v>0</v>
      </c>
      <c r="J10" s="112"/>
      <c r="K10" s="113"/>
      <c r="L10" s="114"/>
    </row>
    <row r="11" spans="1:12" x14ac:dyDescent="0.25">
      <c r="A11" s="109"/>
      <c r="B11" s="109"/>
      <c r="C11" s="110"/>
      <c r="D11" s="115"/>
      <c r="E11" s="115"/>
      <c r="F11" s="115"/>
      <c r="G11" s="115"/>
      <c r="H11" s="115"/>
      <c r="I11" s="111">
        <f t="shared" si="0"/>
        <v>0</v>
      </c>
      <c r="J11" s="112"/>
      <c r="K11" s="113"/>
      <c r="L11" s="114"/>
    </row>
    <row r="12" spans="1:12" collapsed="1" x14ac:dyDescent="0.25">
      <c r="A12" s="116">
        <v>2200</v>
      </c>
      <c r="B12" s="116" t="s">
        <v>9</v>
      </c>
      <c r="C12" s="117" t="s">
        <v>25</v>
      </c>
      <c r="D12" s="118"/>
      <c r="E12" s="118"/>
      <c r="F12" s="118"/>
      <c r="G12" s="119">
        <f>SUM(D12,G13:G17)</f>
        <v>0</v>
      </c>
      <c r="H12" s="119">
        <f>SUM(H13:H17)</f>
        <v>0</v>
      </c>
      <c r="I12" s="119">
        <f>SUM(I13:I17)</f>
        <v>0</v>
      </c>
      <c r="J12" s="120">
        <f>H12</f>
        <v>0</v>
      </c>
      <c r="K12" s="121">
        <f>SUM(G12:H12)</f>
        <v>0</v>
      </c>
      <c r="L12" s="122"/>
    </row>
    <row r="13" spans="1:12" hidden="1" outlineLevel="1" x14ac:dyDescent="0.25">
      <c r="A13" s="109">
        <v>1</v>
      </c>
      <c r="B13" s="109"/>
      <c r="C13" s="110"/>
      <c r="D13" s="110"/>
      <c r="E13" s="110"/>
      <c r="F13" s="110"/>
      <c r="G13" s="111"/>
      <c r="H13" s="111"/>
      <c r="I13" s="111">
        <f>SUM(G13:H13)</f>
        <v>0</v>
      </c>
      <c r="J13" s="112"/>
      <c r="K13" s="113"/>
      <c r="L13" s="114"/>
    </row>
    <row r="14" spans="1:12" hidden="1" outlineLevel="1" x14ac:dyDescent="0.25">
      <c r="A14" s="109">
        <v>2</v>
      </c>
      <c r="B14" s="109"/>
      <c r="C14" s="110"/>
      <c r="D14" s="110"/>
      <c r="E14" s="110"/>
      <c r="F14" s="110"/>
      <c r="G14" s="111"/>
      <c r="H14" s="111"/>
      <c r="I14" s="111">
        <f t="shared" ref="I14:I79" si="1">SUM(G14:H14)</f>
        <v>0</v>
      </c>
      <c r="J14" s="112"/>
      <c r="K14" s="113"/>
      <c r="L14" s="114"/>
    </row>
    <row r="15" spans="1:12" hidden="1" outlineLevel="1" x14ac:dyDescent="0.25">
      <c r="A15" s="109">
        <v>3</v>
      </c>
      <c r="B15" s="109"/>
      <c r="C15" s="110"/>
      <c r="D15" s="110"/>
      <c r="E15" s="110"/>
      <c r="F15" s="110"/>
      <c r="G15" s="111"/>
      <c r="H15" s="111"/>
      <c r="I15" s="111">
        <f t="shared" si="1"/>
        <v>0</v>
      </c>
      <c r="J15" s="112"/>
      <c r="K15" s="113"/>
      <c r="L15" s="114"/>
    </row>
    <row r="16" spans="1:12" hidden="1" outlineLevel="1" x14ac:dyDescent="0.25">
      <c r="A16" s="109">
        <v>4</v>
      </c>
      <c r="B16" s="109"/>
      <c r="C16" s="110"/>
      <c r="D16" s="115"/>
      <c r="E16" s="115"/>
      <c r="F16" s="115"/>
      <c r="G16" s="111"/>
      <c r="H16" s="111"/>
      <c r="I16" s="111">
        <f t="shared" si="1"/>
        <v>0</v>
      </c>
      <c r="J16" s="112"/>
      <c r="K16" s="113"/>
      <c r="L16" s="114"/>
    </row>
    <row r="17" spans="1:12" x14ac:dyDescent="0.25">
      <c r="A17" s="109"/>
      <c r="B17" s="109"/>
      <c r="C17" s="110"/>
      <c r="D17" s="115"/>
      <c r="E17" s="115"/>
      <c r="F17" s="115"/>
      <c r="G17" s="115"/>
      <c r="H17" s="115"/>
      <c r="I17" s="111">
        <f t="shared" si="1"/>
        <v>0</v>
      </c>
      <c r="J17" s="112"/>
      <c r="K17" s="113"/>
      <c r="L17" s="114"/>
    </row>
    <row r="18" spans="1:12" collapsed="1" x14ac:dyDescent="0.25">
      <c r="A18" s="116">
        <v>2370</v>
      </c>
      <c r="B18" s="116" t="s">
        <v>26</v>
      </c>
      <c r="C18" s="117" t="s">
        <v>25</v>
      </c>
      <c r="D18" s="118">
        <v>0</v>
      </c>
      <c r="E18" s="118"/>
      <c r="F18" s="118"/>
      <c r="G18" s="119">
        <f>SUM(D18,G19:G23)</f>
        <v>0</v>
      </c>
      <c r="H18" s="119">
        <f>SUM(H19:H23)</f>
        <v>0</v>
      </c>
      <c r="I18" s="119">
        <f>SUM(I19:I23)</f>
        <v>0</v>
      </c>
      <c r="J18" s="120">
        <f>H18</f>
        <v>0</v>
      </c>
      <c r="K18" s="121">
        <f>SUM(G18:H18)</f>
        <v>0</v>
      </c>
      <c r="L18" s="122"/>
    </row>
    <row r="19" spans="1:12" hidden="1" outlineLevel="1" x14ac:dyDescent="0.25">
      <c r="A19" s="109">
        <v>1</v>
      </c>
      <c r="B19" s="109"/>
      <c r="C19" s="110"/>
      <c r="D19" s="110"/>
      <c r="E19" s="110"/>
      <c r="F19" s="110"/>
      <c r="G19" s="111"/>
      <c r="H19" s="111"/>
      <c r="I19" s="111">
        <f t="shared" si="1"/>
        <v>0</v>
      </c>
      <c r="J19" s="112"/>
      <c r="K19" s="113"/>
      <c r="L19" s="114"/>
    </row>
    <row r="20" spans="1:12" hidden="1" outlineLevel="1" x14ac:dyDescent="0.25">
      <c r="A20" s="109">
        <v>2</v>
      </c>
      <c r="B20" s="109"/>
      <c r="C20" s="110"/>
      <c r="D20" s="110"/>
      <c r="E20" s="110"/>
      <c r="F20" s="110"/>
      <c r="G20" s="111"/>
      <c r="H20" s="111"/>
      <c r="I20" s="111">
        <f t="shared" si="1"/>
        <v>0</v>
      </c>
      <c r="J20" s="112"/>
      <c r="K20" s="113"/>
      <c r="L20" s="114"/>
    </row>
    <row r="21" spans="1:12" hidden="1" outlineLevel="1" x14ac:dyDescent="0.25">
      <c r="A21" s="109">
        <v>3</v>
      </c>
      <c r="B21" s="109"/>
      <c r="C21" s="110"/>
      <c r="D21" s="110"/>
      <c r="E21" s="110"/>
      <c r="F21" s="110"/>
      <c r="G21" s="111"/>
      <c r="H21" s="111"/>
      <c r="I21" s="111">
        <f t="shared" si="1"/>
        <v>0</v>
      </c>
      <c r="J21" s="112"/>
      <c r="K21" s="113"/>
      <c r="L21" s="114"/>
    </row>
    <row r="22" spans="1:12" hidden="1" outlineLevel="1" x14ac:dyDescent="0.25">
      <c r="A22" s="109">
        <v>4</v>
      </c>
      <c r="B22" s="109"/>
      <c r="C22" s="110"/>
      <c r="D22" s="115"/>
      <c r="E22" s="115"/>
      <c r="F22" s="115"/>
      <c r="G22" s="111"/>
      <c r="H22" s="111"/>
      <c r="I22" s="111">
        <f t="shared" si="1"/>
        <v>0</v>
      </c>
      <c r="J22" s="112"/>
      <c r="K22" s="113"/>
      <c r="L22" s="114"/>
    </row>
    <row r="23" spans="1:12" x14ac:dyDescent="0.25">
      <c r="A23" s="109"/>
      <c r="B23" s="109"/>
      <c r="C23" s="110"/>
      <c r="D23" s="115"/>
      <c r="E23" s="115"/>
      <c r="F23" s="115"/>
      <c r="G23" s="115"/>
      <c r="H23" s="115"/>
      <c r="I23" s="111">
        <f t="shared" si="1"/>
        <v>0</v>
      </c>
      <c r="J23" s="112"/>
      <c r="K23" s="113"/>
      <c r="L23" s="114"/>
    </row>
    <row r="24" spans="1:12" collapsed="1" x14ac:dyDescent="0.25">
      <c r="A24" s="116">
        <v>2500</v>
      </c>
      <c r="B24" s="116" t="s">
        <v>27</v>
      </c>
      <c r="C24" s="117" t="s">
        <v>25</v>
      </c>
      <c r="D24" s="118">
        <v>0</v>
      </c>
      <c r="E24" s="118"/>
      <c r="F24" s="118"/>
      <c r="G24" s="119">
        <f>SUM(D24,G25:G29)</f>
        <v>0</v>
      </c>
      <c r="H24" s="119">
        <f>SUM(H25:H29)</f>
        <v>0</v>
      </c>
      <c r="I24" s="119">
        <f>SUM(I25:I29)</f>
        <v>0</v>
      </c>
      <c r="J24" s="120">
        <f>H24</f>
        <v>0</v>
      </c>
      <c r="K24" s="121">
        <f>SUM(G24:H24)</f>
        <v>0</v>
      </c>
      <c r="L24" s="122"/>
    </row>
    <row r="25" spans="1:12" hidden="1" outlineLevel="1" x14ac:dyDescent="0.25">
      <c r="A25" s="109">
        <v>1</v>
      </c>
      <c r="B25" s="109"/>
      <c r="C25" s="110"/>
      <c r="D25" s="110"/>
      <c r="E25" s="110"/>
      <c r="F25" s="110"/>
      <c r="G25" s="111"/>
      <c r="H25" s="111"/>
      <c r="I25" s="111">
        <f t="shared" si="1"/>
        <v>0</v>
      </c>
      <c r="J25" s="112"/>
      <c r="K25" s="113"/>
      <c r="L25" s="114"/>
    </row>
    <row r="26" spans="1:12" hidden="1" outlineLevel="1" x14ac:dyDescent="0.25">
      <c r="A26" s="109">
        <v>2</v>
      </c>
      <c r="B26" s="109"/>
      <c r="C26" s="110"/>
      <c r="D26" s="110"/>
      <c r="E26" s="110"/>
      <c r="F26" s="110"/>
      <c r="G26" s="111"/>
      <c r="H26" s="111"/>
      <c r="I26" s="111">
        <f t="shared" si="1"/>
        <v>0</v>
      </c>
      <c r="J26" s="112"/>
      <c r="K26" s="113"/>
      <c r="L26" s="114"/>
    </row>
    <row r="27" spans="1:12" hidden="1" outlineLevel="1" x14ac:dyDescent="0.25">
      <c r="A27" s="109">
        <v>3</v>
      </c>
      <c r="B27" s="109"/>
      <c r="C27" s="110"/>
      <c r="D27" s="110"/>
      <c r="E27" s="110"/>
      <c r="F27" s="110"/>
      <c r="G27" s="111"/>
      <c r="H27" s="111"/>
      <c r="I27" s="111">
        <f t="shared" si="1"/>
        <v>0</v>
      </c>
      <c r="J27" s="112"/>
      <c r="K27" s="113"/>
      <c r="L27" s="114"/>
    </row>
    <row r="28" spans="1:12" hidden="1" outlineLevel="1" x14ac:dyDescent="0.25">
      <c r="A28" s="109">
        <v>4</v>
      </c>
      <c r="B28" s="109"/>
      <c r="C28" s="110"/>
      <c r="D28" s="115"/>
      <c r="E28" s="115"/>
      <c r="F28" s="115"/>
      <c r="G28" s="111"/>
      <c r="H28" s="111"/>
      <c r="I28" s="111">
        <f t="shared" si="1"/>
        <v>0</v>
      </c>
      <c r="J28" s="112"/>
      <c r="K28" s="113"/>
      <c r="L28" s="114"/>
    </row>
    <row r="29" spans="1:12" x14ac:dyDescent="0.25">
      <c r="A29" s="109"/>
      <c r="B29" s="109"/>
      <c r="C29" s="110"/>
      <c r="D29" s="115"/>
      <c r="E29" s="115"/>
      <c r="F29" s="115"/>
      <c r="G29" s="115"/>
      <c r="H29" s="115"/>
      <c r="I29" s="111">
        <f t="shared" si="1"/>
        <v>0</v>
      </c>
      <c r="J29" s="112"/>
      <c r="K29" s="113"/>
      <c r="L29" s="114"/>
    </row>
    <row r="30" spans="1:12" collapsed="1" x14ac:dyDescent="0.25">
      <c r="A30" s="116">
        <v>2680</v>
      </c>
      <c r="B30" s="116" t="s">
        <v>16</v>
      </c>
      <c r="C30" s="117" t="s">
        <v>25</v>
      </c>
      <c r="D30" s="118">
        <v>0</v>
      </c>
      <c r="E30" s="118"/>
      <c r="F30" s="118"/>
      <c r="G30" s="119">
        <f>SUM(D30,G31:G35)</f>
        <v>0</v>
      </c>
      <c r="H30" s="119">
        <f>SUM(H31:H35)</f>
        <v>0</v>
      </c>
      <c r="I30" s="119">
        <f>SUM(I31:I35)</f>
        <v>0</v>
      </c>
      <c r="J30" s="120">
        <f>H30</f>
        <v>0</v>
      </c>
      <c r="K30" s="121">
        <f>SUM(G30:H30)</f>
        <v>0</v>
      </c>
      <c r="L30" s="122"/>
    </row>
    <row r="31" spans="1:12" hidden="1" outlineLevel="1" x14ac:dyDescent="0.25">
      <c r="A31" s="109">
        <v>1</v>
      </c>
      <c r="B31" s="109"/>
      <c r="C31" s="110"/>
      <c r="D31" s="110"/>
      <c r="E31" s="110"/>
      <c r="F31" s="110"/>
      <c r="G31" s="111"/>
      <c r="H31" s="111"/>
      <c r="I31" s="111">
        <f t="shared" si="1"/>
        <v>0</v>
      </c>
      <c r="J31" s="112"/>
      <c r="K31" s="113"/>
      <c r="L31" s="114"/>
    </row>
    <row r="32" spans="1:12" hidden="1" outlineLevel="1" x14ac:dyDescent="0.25">
      <c r="A32" s="109">
        <v>2</v>
      </c>
      <c r="B32" s="109"/>
      <c r="C32" s="110"/>
      <c r="D32" s="110"/>
      <c r="E32" s="110"/>
      <c r="F32" s="110"/>
      <c r="G32" s="111"/>
      <c r="H32" s="111"/>
      <c r="I32" s="111">
        <f t="shared" si="1"/>
        <v>0</v>
      </c>
      <c r="J32" s="112"/>
      <c r="K32" s="113"/>
      <c r="L32" s="114"/>
    </row>
    <row r="33" spans="1:12" hidden="1" outlineLevel="1" x14ac:dyDescent="0.25">
      <c r="A33" s="109">
        <v>3</v>
      </c>
      <c r="B33" s="109"/>
      <c r="C33" s="110"/>
      <c r="D33" s="110"/>
      <c r="E33" s="110"/>
      <c r="F33" s="110"/>
      <c r="G33" s="111"/>
      <c r="H33" s="111"/>
      <c r="I33" s="111">
        <f t="shared" si="1"/>
        <v>0</v>
      </c>
      <c r="J33" s="112"/>
      <c r="K33" s="113"/>
      <c r="L33" s="114"/>
    </row>
    <row r="34" spans="1:12" hidden="1" outlineLevel="1" x14ac:dyDescent="0.25">
      <c r="A34" s="109">
        <v>4</v>
      </c>
      <c r="B34" s="109"/>
      <c r="C34" s="110"/>
      <c r="D34" s="115"/>
      <c r="E34" s="115"/>
      <c r="F34" s="115"/>
      <c r="G34" s="111"/>
      <c r="H34" s="111"/>
      <c r="I34" s="111">
        <f t="shared" si="1"/>
        <v>0</v>
      </c>
      <c r="J34" s="112"/>
      <c r="K34" s="113"/>
      <c r="L34" s="114"/>
    </row>
    <row r="35" spans="1:12" x14ac:dyDescent="0.25">
      <c r="A35" s="109"/>
      <c r="B35" s="109"/>
      <c r="C35" s="110"/>
      <c r="D35" s="115"/>
      <c r="E35" s="115"/>
      <c r="F35" s="115"/>
      <c r="G35" s="115"/>
      <c r="H35" s="115"/>
      <c r="I35" s="111">
        <f t="shared" si="1"/>
        <v>0</v>
      </c>
      <c r="J35" s="112"/>
      <c r="K35" s="113"/>
      <c r="L35" s="114"/>
    </row>
    <row r="36" spans="1:12" collapsed="1" x14ac:dyDescent="0.25">
      <c r="A36" s="116" t="s">
        <v>17</v>
      </c>
      <c r="B36" s="116" t="s">
        <v>28</v>
      </c>
      <c r="C36" s="117" t="s">
        <v>25</v>
      </c>
      <c r="D36" s="118">
        <v>0</v>
      </c>
      <c r="E36" s="118"/>
      <c r="F36" s="118"/>
      <c r="G36" s="119">
        <f>SUM(D36,G37:G41)</f>
        <v>0</v>
      </c>
      <c r="H36" s="119">
        <f>SUM(H37:H41)</f>
        <v>0</v>
      </c>
      <c r="I36" s="119">
        <f>SUM(I37:I41)</f>
        <v>0</v>
      </c>
      <c r="J36" s="120">
        <f>H36</f>
        <v>0</v>
      </c>
      <c r="K36" s="121">
        <f>SUM(G36:H36)</f>
        <v>0</v>
      </c>
      <c r="L36" s="122"/>
    </row>
    <row r="37" spans="1:12" hidden="1" outlineLevel="1" x14ac:dyDescent="0.25">
      <c r="A37" s="109">
        <v>1</v>
      </c>
      <c r="B37" s="109"/>
      <c r="C37" s="110"/>
      <c r="D37" s="110"/>
      <c r="E37" s="110"/>
      <c r="F37" s="110"/>
      <c r="G37" s="111"/>
      <c r="H37" s="111"/>
      <c r="I37" s="111">
        <f t="shared" si="1"/>
        <v>0</v>
      </c>
      <c r="J37" s="112"/>
      <c r="K37" s="113"/>
      <c r="L37" s="114"/>
    </row>
    <row r="38" spans="1:12" hidden="1" outlineLevel="1" x14ac:dyDescent="0.25">
      <c r="A38" s="109">
        <v>2</v>
      </c>
      <c r="B38" s="109"/>
      <c r="C38" s="110"/>
      <c r="D38" s="110"/>
      <c r="E38" s="110"/>
      <c r="F38" s="110"/>
      <c r="G38" s="111"/>
      <c r="H38" s="111"/>
      <c r="I38" s="111">
        <f t="shared" si="1"/>
        <v>0</v>
      </c>
      <c r="J38" s="112"/>
      <c r="K38" s="113"/>
      <c r="L38" s="114"/>
    </row>
    <row r="39" spans="1:12" hidden="1" outlineLevel="1" x14ac:dyDescent="0.25">
      <c r="A39" s="109">
        <v>3</v>
      </c>
      <c r="B39" s="109"/>
      <c r="C39" s="110"/>
      <c r="D39" s="110"/>
      <c r="E39" s="110"/>
      <c r="F39" s="110"/>
      <c r="G39" s="111"/>
      <c r="H39" s="111"/>
      <c r="I39" s="111">
        <f t="shared" si="1"/>
        <v>0</v>
      </c>
      <c r="J39" s="112"/>
      <c r="K39" s="113"/>
      <c r="L39" s="114"/>
    </row>
    <row r="40" spans="1:12" hidden="1" outlineLevel="1" x14ac:dyDescent="0.25">
      <c r="A40" s="109">
        <v>4</v>
      </c>
      <c r="B40" s="109"/>
      <c r="C40" s="110"/>
      <c r="D40" s="115"/>
      <c r="E40" s="115"/>
      <c r="F40" s="115"/>
      <c r="G40" s="111"/>
      <c r="H40" s="111"/>
      <c r="I40" s="111">
        <f t="shared" si="1"/>
        <v>0</v>
      </c>
      <c r="J40" s="112"/>
      <c r="K40" s="113"/>
      <c r="L40" s="114"/>
    </row>
    <row r="41" spans="1:12" x14ac:dyDescent="0.25">
      <c r="A41" s="109"/>
      <c r="B41" s="109"/>
      <c r="C41" s="110"/>
      <c r="D41" s="115"/>
      <c r="E41" s="115"/>
      <c r="F41" s="115"/>
      <c r="G41" s="115"/>
      <c r="H41" s="115"/>
      <c r="I41" s="111">
        <f t="shared" si="1"/>
        <v>0</v>
      </c>
      <c r="J41" s="112"/>
      <c r="K41" s="113"/>
      <c r="L41" s="114"/>
    </row>
    <row r="42" spans="1:12" collapsed="1" x14ac:dyDescent="0.25">
      <c r="A42" s="116">
        <v>2820</v>
      </c>
      <c r="B42" s="116" t="s">
        <v>29</v>
      </c>
      <c r="C42" s="117" t="s">
        <v>25</v>
      </c>
      <c r="D42" s="118">
        <v>0</v>
      </c>
      <c r="E42" s="118"/>
      <c r="F42" s="118"/>
      <c r="G42" s="119">
        <f>SUM(D42,G43:G47)</f>
        <v>0</v>
      </c>
      <c r="H42" s="119">
        <f>SUM(H43:H47)</f>
        <v>0</v>
      </c>
      <c r="I42" s="119">
        <f>SUM(I43:I47)</f>
        <v>0</v>
      </c>
      <c r="J42" s="120">
        <f>H42</f>
        <v>0</v>
      </c>
      <c r="K42" s="121">
        <f>SUM(G42:H42)</f>
        <v>0</v>
      </c>
      <c r="L42" s="122"/>
    </row>
    <row r="43" spans="1:12" hidden="1" outlineLevel="1" x14ac:dyDescent="0.25">
      <c r="A43" s="109">
        <v>1</v>
      </c>
      <c r="B43" s="109"/>
      <c r="C43" s="110"/>
      <c r="D43" s="110"/>
      <c r="E43" s="110"/>
      <c r="F43" s="110"/>
      <c r="G43" s="111"/>
      <c r="H43" s="111"/>
      <c r="I43" s="111">
        <f t="shared" si="1"/>
        <v>0</v>
      </c>
      <c r="J43" s="112"/>
      <c r="K43" s="113"/>
      <c r="L43" s="114"/>
    </row>
    <row r="44" spans="1:12" hidden="1" outlineLevel="1" x14ac:dyDescent="0.25">
      <c r="A44" s="109">
        <v>2</v>
      </c>
      <c r="B44" s="109"/>
      <c r="C44" s="110"/>
      <c r="D44" s="110"/>
      <c r="E44" s="110"/>
      <c r="F44" s="110"/>
      <c r="G44" s="111"/>
      <c r="H44" s="111"/>
      <c r="I44" s="111">
        <f t="shared" si="1"/>
        <v>0</v>
      </c>
      <c r="J44" s="112"/>
      <c r="K44" s="113"/>
      <c r="L44" s="114"/>
    </row>
    <row r="45" spans="1:12" hidden="1" outlineLevel="1" x14ac:dyDescent="0.25">
      <c r="A45" s="109">
        <v>3</v>
      </c>
      <c r="B45" s="109"/>
      <c r="C45" s="110"/>
      <c r="D45" s="110"/>
      <c r="E45" s="110"/>
      <c r="F45" s="110"/>
      <c r="G45" s="111"/>
      <c r="H45" s="111"/>
      <c r="I45" s="111">
        <f t="shared" si="1"/>
        <v>0</v>
      </c>
      <c r="J45" s="112"/>
      <c r="K45" s="113"/>
      <c r="L45" s="114"/>
    </row>
    <row r="46" spans="1:12" hidden="1" outlineLevel="1" x14ac:dyDescent="0.25">
      <c r="A46" s="109">
        <v>4</v>
      </c>
      <c r="B46" s="109"/>
      <c r="C46" s="110"/>
      <c r="D46" s="115"/>
      <c r="E46" s="115"/>
      <c r="F46" s="115"/>
      <c r="G46" s="111"/>
      <c r="H46" s="111"/>
      <c r="I46" s="111">
        <f t="shared" si="1"/>
        <v>0</v>
      </c>
      <c r="J46" s="112"/>
      <c r="K46" s="113"/>
      <c r="L46" s="114"/>
    </row>
    <row r="47" spans="1:12" x14ac:dyDescent="0.25">
      <c r="A47" s="109"/>
      <c r="B47" s="109"/>
      <c r="C47" s="110"/>
      <c r="D47" s="115"/>
      <c r="E47" s="115"/>
      <c r="F47" s="115"/>
      <c r="G47" s="115"/>
      <c r="H47" s="115"/>
      <c r="I47" s="111">
        <f t="shared" si="1"/>
        <v>0</v>
      </c>
      <c r="J47" s="112"/>
      <c r="K47" s="113"/>
      <c r="L47" s="114"/>
    </row>
    <row r="48" spans="1:12" collapsed="1" x14ac:dyDescent="0.25">
      <c r="A48" s="116" t="s">
        <v>18</v>
      </c>
      <c r="B48" s="116" t="s">
        <v>30</v>
      </c>
      <c r="C48" s="117" t="s">
        <v>25</v>
      </c>
      <c r="D48" s="118">
        <v>0</v>
      </c>
      <c r="E48" s="118"/>
      <c r="F48" s="118"/>
      <c r="G48" s="119">
        <f>SUM(D48,G49:G53)</f>
        <v>0</v>
      </c>
      <c r="H48" s="119">
        <f>SUM(H49:H53)</f>
        <v>0</v>
      </c>
      <c r="I48" s="119">
        <f>SUM(I49:I53)</f>
        <v>0</v>
      </c>
      <c r="J48" s="120">
        <f>H48</f>
        <v>0</v>
      </c>
      <c r="K48" s="121">
        <f>SUM(G48:H48)</f>
        <v>0</v>
      </c>
      <c r="L48" s="122"/>
    </row>
    <row r="49" spans="1:12" hidden="1" outlineLevel="1" x14ac:dyDescent="0.25">
      <c r="A49" s="109">
        <v>1</v>
      </c>
      <c r="B49" s="109"/>
      <c r="C49" s="110"/>
      <c r="D49" s="110"/>
      <c r="E49" s="110"/>
      <c r="F49" s="110"/>
      <c r="G49" s="111"/>
      <c r="H49" s="111"/>
      <c r="I49" s="111">
        <f t="shared" si="1"/>
        <v>0</v>
      </c>
      <c r="J49" s="112"/>
      <c r="K49" s="113"/>
      <c r="L49" s="114"/>
    </row>
    <row r="50" spans="1:12" hidden="1" outlineLevel="1" x14ac:dyDescent="0.25">
      <c r="A50" s="109">
        <v>2</v>
      </c>
      <c r="B50" s="109"/>
      <c r="C50" s="110"/>
      <c r="D50" s="110"/>
      <c r="E50" s="110"/>
      <c r="F50" s="110"/>
      <c r="G50" s="111"/>
      <c r="H50" s="111"/>
      <c r="I50" s="111">
        <f t="shared" si="1"/>
        <v>0</v>
      </c>
      <c r="J50" s="112"/>
      <c r="K50" s="113"/>
      <c r="L50" s="114"/>
    </row>
    <row r="51" spans="1:12" hidden="1" outlineLevel="1" x14ac:dyDescent="0.25">
      <c r="A51" s="109">
        <v>3</v>
      </c>
      <c r="B51" s="109"/>
      <c r="C51" s="110"/>
      <c r="D51" s="110"/>
      <c r="E51" s="110"/>
      <c r="F51" s="110"/>
      <c r="G51" s="111"/>
      <c r="H51" s="111"/>
      <c r="I51" s="111">
        <f t="shared" si="1"/>
        <v>0</v>
      </c>
      <c r="J51" s="112"/>
      <c r="K51" s="113"/>
      <c r="L51" s="114"/>
    </row>
    <row r="52" spans="1:12" hidden="1" outlineLevel="1" x14ac:dyDescent="0.25">
      <c r="A52" s="109">
        <v>4</v>
      </c>
      <c r="B52" s="109"/>
      <c r="C52" s="110"/>
      <c r="D52" s="115"/>
      <c r="E52" s="115"/>
      <c r="F52" s="115"/>
      <c r="G52" s="111"/>
      <c r="H52" s="111"/>
      <c r="I52" s="111">
        <f t="shared" si="1"/>
        <v>0</v>
      </c>
      <c r="J52" s="112"/>
      <c r="K52" s="113"/>
      <c r="L52" s="114"/>
    </row>
    <row r="53" spans="1:12" x14ac:dyDescent="0.25">
      <c r="A53" s="109"/>
      <c r="B53" s="109"/>
      <c r="C53" s="110"/>
      <c r="D53" s="115"/>
      <c r="E53" s="115"/>
      <c r="F53" s="115"/>
      <c r="G53" s="115"/>
      <c r="H53" s="115"/>
      <c r="I53" s="111">
        <f t="shared" si="1"/>
        <v>0</v>
      </c>
      <c r="J53" s="112"/>
      <c r="K53" s="113"/>
      <c r="L53" s="114"/>
    </row>
    <row r="54" spans="1:12" collapsed="1" x14ac:dyDescent="0.25">
      <c r="A54" s="116">
        <v>2900</v>
      </c>
      <c r="B54" s="116" t="s">
        <v>31</v>
      </c>
      <c r="C54" s="117" t="s">
        <v>25</v>
      </c>
      <c r="D54" s="118">
        <v>0</v>
      </c>
      <c r="E54" s="118"/>
      <c r="F54" s="118"/>
      <c r="G54" s="119">
        <f>SUM(D54,G55:G59)</f>
        <v>0</v>
      </c>
      <c r="H54" s="119">
        <f>SUM(H55:H59)</f>
        <v>0</v>
      </c>
      <c r="I54" s="119">
        <f>SUM(I55:I59)</f>
        <v>0</v>
      </c>
      <c r="J54" s="120">
        <f>H54</f>
        <v>0</v>
      </c>
      <c r="K54" s="121">
        <f>SUM(G54:H54)</f>
        <v>0</v>
      </c>
      <c r="L54" s="122"/>
    </row>
    <row r="55" spans="1:12" hidden="1" outlineLevel="1" x14ac:dyDescent="0.25">
      <c r="A55" s="109">
        <v>1</v>
      </c>
      <c r="B55" s="109"/>
      <c r="C55" s="110"/>
      <c r="D55" s="110"/>
      <c r="E55" s="110"/>
      <c r="F55" s="110"/>
      <c r="G55" s="111"/>
      <c r="H55" s="111"/>
      <c r="I55" s="111">
        <f t="shared" si="1"/>
        <v>0</v>
      </c>
      <c r="J55" s="112"/>
      <c r="K55" s="113"/>
      <c r="L55" s="114"/>
    </row>
    <row r="56" spans="1:12" hidden="1" outlineLevel="1" x14ac:dyDescent="0.25">
      <c r="A56" s="109">
        <v>2</v>
      </c>
      <c r="B56" s="109"/>
      <c r="C56" s="110"/>
      <c r="D56" s="110"/>
      <c r="E56" s="110"/>
      <c r="F56" s="110"/>
      <c r="G56" s="111"/>
      <c r="H56" s="111"/>
      <c r="I56" s="111">
        <f t="shared" si="1"/>
        <v>0</v>
      </c>
      <c r="J56" s="112"/>
      <c r="K56" s="113"/>
      <c r="L56" s="114"/>
    </row>
    <row r="57" spans="1:12" hidden="1" outlineLevel="1" x14ac:dyDescent="0.25">
      <c r="A57" s="109">
        <v>3</v>
      </c>
      <c r="B57" s="109"/>
      <c r="C57" s="110"/>
      <c r="D57" s="110"/>
      <c r="E57" s="110"/>
      <c r="F57" s="110"/>
      <c r="G57" s="111"/>
      <c r="H57" s="111"/>
      <c r="I57" s="111">
        <f t="shared" si="1"/>
        <v>0</v>
      </c>
      <c r="J57" s="112"/>
      <c r="K57" s="113"/>
      <c r="L57" s="114"/>
    </row>
    <row r="58" spans="1:12" hidden="1" outlineLevel="1" x14ac:dyDescent="0.25">
      <c r="A58" s="109">
        <v>4</v>
      </c>
      <c r="B58" s="109"/>
      <c r="C58" s="110"/>
      <c r="D58" s="115"/>
      <c r="E58" s="115"/>
      <c r="F58" s="115"/>
      <c r="G58" s="111"/>
      <c r="H58" s="111"/>
      <c r="I58" s="111">
        <f t="shared" si="1"/>
        <v>0</v>
      </c>
      <c r="J58" s="112"/>
      <c r="K58" s="113"/>
      <c r="L58" s="114"/>
    </row>
    <row r="59" spans="1:12" x14ac:dyDescent="0.25">
      <c r="A59" s="109"/>
      <c r="B59" s="109"/>
      <c r="C59" s="110"/>
      <c r="D59" s="115"/>
      <c r="E59" s="115"/>
      <c r="F59" s="115"/>
      <c r="G59" s="115"/>
      <c r="H59" s="115"/>
      <c r="I59" s="111">
        <f t="shared" si="1"/>
        <v>0</v>
      </c>
      <c r="J59" s="112"/>
      <c r="K59" s="113"/>
      <c r="L59" s="114"/>
    </row>
    <row r="60" spans="1:12" collapsed="1" x14ac:dyDescent="0.25">
      <c r="A60" s="116">
        <v>3300</v>
      </c>
      <c r="B60" s="116" t="s">
        <v>32</v>
      </c>
      <c r="C60" s="117" t="s">
        <v>25</v>
      </c>
      <c r="D60" s="118">
        <v>0</v>
      </c>
      <c r="E60" s="118"/>
      <c r="F60" s="118"/>
      <c r="G60" s="119">
        <f>SUM(D60,G61:G65)</f>
        <v>0</v>
      </c>
      <c r="H60" s="119">
        <f>SUM(H61:H65)</f>
        <v>0</v>
      </c>
      <c r="I60" s="119">
        <f>SUM(I61:I65)</f>
        <v>0</v>
      </c>
      <c r="J60" s="120">
        <f>H60</f>
        <v>0</v>
      </c>
      <c r="K60" s="121">
        <f>SUM(G60:H60)</f>
        <v>0</v>
      </c>
      <c r="L60" s="122"/>
    </row>
    <row r="61" spans="1:12" hidden="1" outlineLevel="1" x14ac:dyDescent="0.25">
      <c r="A61" s="109">
        <v>1</v>
      </c>
      <c r="B61" s="109"/>
      <c r="C61" s="110"/>
      <c r="D61" s="110"/>
      <c r="E61" s="110"/>
      <c r="F61" s="110"/>
      <c r="G61" s="111"/>
      <c r="H61" s="111"/>
      <c r="I61" s="111">
        <f t="shared" si="1"/>
        <v>0</v>
      </c>
      <c r="J61" s="112"/>
      <c r="K61" s="113"/>
      <c r="L61" s="114"/>
    </row>
    <row r="62" spans="1:12" hidden="1" outlineLevel="1" x14ac:dyDescent="0.25">
      <c r="A62" s="109">
        <v>2</v>
      </c>
      <c r="B62" s="109"/>
      <c r="C62" s="110"/>
      <c r="D62" s="110"/>
      <c r="E62" s="110"/>
      <c r="F62" s="110"/>
      <c r="G62" s="111"/>
      <c r="H62" s="111"/>
      <c r="I62" s="111">
        <f t="shared" si="1"/>
        <v>0</v>
      </c>
      <c r="J62" s="112"/>
      <c r="K62" s="113"/>
      <c r="L62" s="114"/>
    </row>
    <row r="63" spans="1:12" hidden="1" outlineLevel="1" x14ac:dyDescent="0.25">
      <c r="A63" s="109">
        <v>3</v>
      </c>
      <c r="B63" s="109"/>
      <c r="C63" s="110"/>
      <c r="D63" s="110"/>
      <c r="E63" s="110"/>
      <c r="F63" s="110"/>
      <c r="G63" s="111"/>
      <c r="H63" s="111"/>
      <c r="I63" s="111">
        <f t="shared" si="1"/>
        <v>0</v>
      </c>
      <c r="J63" s="112"/>
      <c r="K63" s="113"/>
      <c r="L63" s="114"/>
    </row>
    <row r="64" spans="1:12" hidden="1" outlineLevel="1" x14ac:dyDescent="0.25">
      <c r="A64" s="109">
        <v>4</v>
      </c>
      <c r="B64" s="109"/>
      <c r="C64" s="110"/>
      <c r="D64" s="115"/>
      <c r="E64" s="115"/>
      <c r="F64" s="115"/>
      <c r="G64" s="111"/>
      <c r="H64" s="111"/>
      <c r="I64" s="111">
        <f t="shared" si="1"/>
        <v>0</v>
      </c>
      <c r="J64" s="112"/>
      <c r="K64" s="113"/>
      <c r="L64" s="114"/>
    </row>
    <row r="65" spans="1:12" x14ac:dyDescent="0.25">
      <c r="A65" s="109"/>
      <c r="B65" s="109"/>
      <c r="C65" s="110"/>
      <c r="D65" s="115"/>
      <c r="E65" s="115"/>
      <c r="F65" s="115"/>
      <c r="G65" s="115"/>
      <c r="H65" s="115"/>
      <c r="I65" s="111">
        <f t="shared" si="1"/>
        <v>0</v>
      </c>
      <c r="J65" s="112"/>
      <c r="K65" s="113"/>
      <c r="L65" s="114"/>
    </row>
    <row r="66" spans="1:12" collapsed="1" x14ac:dyDescent="0.25">
      <c r="A66" s="116">
        <v>4210</v>
      </c>
      <c r="B66" s="116" t="s">
        <v>33</v>
      </c>
      <c r="C66" s="117" t="s">
        <v>25</v>
      </c>
      <c r="D66" s="118">
        <v>0</v>
      </c>
      <c r="E66" s="118"/>
      <c r="F66" s="118"/>
      <c r="G66" s="119">
        <f>SUM(D66,G67:G71)</f>
        <v>0</v>
      </c>
      <c r="H66" s="119">
        <f>SUM(H67:H71)</f>
        <v>0</v>
      </c>
      <c r="I66" s="119">
        <f>SUM(I67:I71)</f>
        <v>0</v>
      </c>
      <c r="J66" s="120">
        <f>H66</f>
        <v>0</v>
      </c>
      <c r="K66" s="121">
        <f>SUM(G66:H66)</f>
        <v>0</v>
      </c>
      <c r="L66" s="122"/>
    </row>
    <row r="67" spans="1:12" hidden="1" outlineLevel="1" x14ac:dyDescent="0.25">
      <c r="A67" s="109">
        <v>1</v>
      </c>
      <c r="B67" s="109"/>
      <c r="C67" s="110"/>
      <c r="D67" s="110"/>
      <c r="E67" s="110"/>
      <c r="F67" s="110"/>
      <c r="G67" s="111"/>
      <c r="H67" s="111"/>
      <c r="I67" s="111">
        <f t="shared" si="1"/>
        <v>0</v>
      </c>
      <c r="J67" s="112"/>
      <c r="K67" s="113"/>
      <c r="L67" s="114"/>
    </row>
    <row r="68" spans="1:12" hidden="1" outlineLevel="1" x14ac:dyDescent="0.25">
      <c r="A68" s="109">
        <v>2</v>
      </c>
      <c r="B68" s="109"/>
      <c r="C68" s="110"/>
      <c r="D68" s="110"/>
      <c r="E68" s="110"/>
      <c r="F68" s="110"/>
      <c r="G68" s="111"/>
      <c r="H68" s="111"/>
      <c r="I68" s="111">
        <f t="shared" si="1"/>
        <v>0</v>
      </c>
      <c r="J68" s="112"/>
      <c r="K68" s="113"/>
      <c r="L68" s="114"/>
    </row>
    <row r="69" spans="1:12" hidden="1" outlineLevel="1" x14ac:dyDescent="0.25">
      <c r="A69" s="109">
        <v>3</v>
      </c>
      <c r="B69" s="109"/>
      <c r="C69" s="110"/>
      <c r="D69" s="110"/>
      <c r="E69" s="110"/>
      <c r="F69" s="110"/>
      <c r="G69" s="111"/>
      <c r="H69" s="111"/>
      <c r="I69" s="111">
        <f t="shared" si="1"/>
        <v>0</v>
      </c>
      <c r="J69" s="112"/>
      <c r="K69" s="113"/>
      <c r="L69" s="114"/>
    </row>
    <row r="70" spans="1:12" hidden="1" outlineLevel="1" x14ac:dyDescent="0.25">
      <c r="A70" s="109">
        <v>4</v>
      </c>
      <c r="B70" s="109"/>
      <c r="C70" s="110"/>
      <c r="D70" s="115"/>
      <c r="E70" s="115"/>
      <c r="F70" s="115"/>
      <c r="G70" s="111"/>
      <c r="H70" s="111"/>
      <c r="I70" s="111">
        <f t="shared" si="1"/>
        <v>0</v>
      </c>
      <c r="J70" s="112"/>
      <c r="K70" s="113"/>
      <c r="L70" s="114"/>
    </row>
    <row r="71" spans="1:12" x14ac:dyDescent="0.25">
      <c r="A71" s="109"/>
      <c r="B71" s="109"/>
      <c r="C71" s="110"/>
      <c r="D71" s="115"/>
      <c r="E71" s="115"/>
      <c r="F71" s="115"/>
      <c r="G71" s="115"/>
      <c r="H71" s="115"/>
      <c r="I71" s="111">
        <f t="shared" si="1"/>
        <v>0</v>
      </c>
      <c r="J71" s="112"/>
      <c r="K71" s="113"/>
      <c r="L71" s="114"/>
    </row>
    <row r="72" spans="1:12" collapsed="1" x14ac:dyDescent="0.25">
      <c r="A72" s="116">
        <v>5120</v>
      </c>
      <c r="B72" s="116" t="s">
        <v>34</v>
      </c>
      <c r="C72" s="117" t="s">
        <v>25</v>
      </c>
      <c r="D72" s="118">
        <v>0</v>
      </c>
      <c r="E72" s="118"/>
      <c r="F72" s="118"/>
      <c r="G72" s="119">
        <f>SUM(D72,G73:G77)</f>
        <v>0</v>
      </c>
      <c r="H72" s="119">
        <f>SUM(H73:H77)</f>
        <v>0</v>
      </c>
      <c r="I72" s="119">
        <f>SUM(I73:I77)</f>
        <v>0</v>
      </c>
      <c r="J72" s="120">
        <f>H72</f>
        <v>0</v>
      </c>
      <c r="K72" s="121">
        <f>SUM(G72:H72)</f>
        <v>0</v>
      </c>
      <c r="L72" s="122"/>
    </row>
    <row r="73" spans="1:12" hidden="1" outlineLevel="1" x14ac:dyDescent="0.25">
      <c r="A73" s="109">
        <v>1</v>
      </c>
      <c r="B73" s="109"/>
      <c r="C73" s="110"/>
      <c r="D73" s="110"/>
      <c r="E73" s="110"/>
      <c r="F73" s="110"/>
      <c r="G73" s="111"/>
      <c r="H73" s="111"/>
      <c r="I73" s="111">
        <f t="shared" si="1"/>
        <v>0</v>
      </c>
      <c r="J73" s="112"/>
      <c r="K73" s="113"/>
      <c r="L73" s="114"/>
    </row>
    <row r="74" spans="1:12" hidden="1" outlineLevel="1" x14ac:dyDescent="0.25">
      <c r="A74" s="109">
        <v>2</v>
      </c>
      <c r="B74" s="109"/>
      <c r="C74" s="110"/>
      <c r="D74" s="110"/>
      <c r="E74" s="110"/>
      <c r="F74" s="110"/>
      <c r="G74" s="111"/>
      <c r="H74" s="111"/>
      <c r="I74" s="111">
        <f t="shared" si="1"/>
        <v>0</v>
      </c>
      <c r="J74" s="112"/>
      <c r="K74" s="113"/>
      <c r="L74" s="114"/>
    </row>
    <row r="75" spans="1:12" hidden="1" outlineLevel="1" x14ac:dyDescent="0.25">
      <c r="A75" s="109">
        <v>3</v>
      </c>
      <c r="B75" s="109"/>
      <c r="C75" s="110"/>
      <c r="D75" s="110"/>
      <c r="E75" s="110"/>
      <c r="F75" s="110"/>
      <c r="G75" s="111"/>
      <c r="H75" s="111"/>
      <c r="I75" s="111">
        <f t="shared" si="1"/>
        <v>0</v>
      </c>
      <c r="J75" s="112"/>
      <c r="K75" s="113"/>
      <c r="L75" s="114"/>
    </row>
    <row r="76" spans="1:12" hidden="1" outlineLevel="1" x14ac:dyDescent="0.25">
      <c r="A76" s="109">
        <v>4</v>
      </c>
      <c r="B76" s="109"/>
      <c r="C76" s="110"/>
      <c r="D76" s="115"/>
      <c r="E76" s="115"/>
      <c r="F76" s="115"/>
      <c r="G76" s="111"/>
      <c r="H76" s="111"/>
      <c r="I76" s="111">
        <f t="shared" si="1"/>
        <v>0</v>
      </c>
      <c r="J76" s="112"/>
      <c r="K76" s="113"/>
      <c r="L76" s="114"/>
    </row>
    <row r="77" spans="1:12" x14ac:dyDescent="0.25">
      <c r="A77" s="109"/>
      <c r="B77" s="109"/>
      <c r="C77" s="110"/>
      <c r="D77" s="115"/>
      <c r="E77" s="115"/>
      <c r="F77" s="115"/>
      <c r="G77" s="115"/>
      <c r="H77" s="115"/>
      <c r="I77" s="111">
        <f t="shared" si="1"/>
        <v>0</v>
      </c>
      <c r="J77" s="112"/>
      <c r="K77" s="113"/>
      <c r="L77" s="114"/>
    </row>
    <row r="78" spans="1:12" collapsed="1" x14ac:dyDescent="0.25">
      <c r="A78" s="116">
        <v>6101</v>
      </c>
      <c r="B78" s="116" t="s">
        <v>35</v>
      </c>
      <c r="C78" s="117" t="s">
        <v>25</v>
      </c>
      <c r="D78" s="118">
        <v>0</v>
      </c>
      <c r="E78" s="118"/>
      <c r="F78" s="118"/>
      <c r="G78" s="119">
        <f>SUM(D78,G79:G83)</f>
        <v>0</v>
      </c>
      <c r="H78" s="119">
        <f>SUM(H79:H83)</f>
        <v>0</v>
      </c>
      <c r="I78" s="119">
        <f>SUM(I79:I83)</f>
        <v>0</v>
      </c>
      <c r="J78" s="120">
        <f>H78</f>
        <v>0</v>
      </c>
      <c r="K78" s="121">
        <f>SUM(G78:H78)</f>
        <v>0</v>
      </c>
      <c r="L78" s="122"/>
    </row>
    <row r="79" spans="1:12" hidden="1" outlineLevel="1" x14ac:dyDescent="0.25">
      <c r="A79" s="109">
        <v>1</v>
      </c>
      <c r="B79" s="109"/>
      <c r="C79" s="110"/>
      <c r="D79" s="110"/>
      <c r="E79" s="110"/>
      <c r="F79" s="110"/>
      <c r="G79" s="111"/>
      <c r="H79" s="111"/>
      <c r="I79" s="111">
        <f t="shared" si="1"/>
        <v>0</v>
      </c>
      <c r="J79" s="112"/>
      <c r="K79" s="113"/>
      <c r="L79" s="114"/>
    </row>
    <row r="80" spans="1:12" hidden="1" outlineLevel="1" x14ac:dyDescent="0.25">
      <c r="A80" s="109">
        <v>2</v>
      </c>
      <c r="B80" s="109"/>
      <c r="C80" s="110"/>
      <c r="D80" s="110"/>
      <c r="E80" s="110"/>
      <c r="F80" s="110"/>
      <c r="G80" s="111"/>
      <c r="H80" s="111"/>
      <c r="I80" s="111">
        <f t="shared" ref="I80:I83" si="2">SUM(G80:H80)</f>
        <v>0</v>
      </c>
      <c r="J80" s="112"/>
      <c r="K80" s="113"/>
      <c r="L80" s="114"/>
    </row>
    <row r="81" spans="1:12" hidden="1" outlineLevel="1" x14ac:dyDescent="0.25">
      <c r="A81" s="109">
        <v>3</v>
      </c>
      <c r="B81" s="109"/>
      <c r="C81" s="110"/>
      <c r="D81" s="110"/>
      <c r="E81" s="110"/>
      <c r="F81" s="110"/>
      <c r="G81" s="111"/>
      <c r="H81" s="111"/>
      <c r="I81" s="111">
        <f t="shared" si="2"/>
        <v>0</v>
      </c>
      <c r="J81" s="112"/>
      <c r="K81" s="113"/>
      <c r="L81" s="114"/>
    </row>
    <row r="82" spans="1:12" hidden="1" outlineLevel="1" x14ac:dyDescent="0.25">
      <c r="A82" s="109">
        <v>4</v>
      </c>
      <c r="B82" s="109"/>
      <c r="C82" s="110"/>
      <c r="D82" s="115"/>
      <c r="E82" s="115"/>
      <c r="F82" s="115"/>
      <c r="G82" s="111"/>
      <c r="H82" s="111"/>
      <c r="I82" s="111">
        <f t="shared" si="2"/>
        <v>0</v>
      </c>
      <c r="J82" s="112"/>
      <c r="K82" s="113"/>
      <c r="L82" s="114"/>
    </row>
    <row r="83" spans="1:12" x14ac:dyDescent="0.25">
      <c r="A83" s="109"/>
      <c r="B83" s="109"/>
      <c r="C83" s="110"/>
      <c r="D83" s="115"/>
      <c r="E83" s="115"/>
      <c r="F83" s="115"/>
      <c r="G83" s="115"/>
      <c r="H83" s="115"/>
      <c r="I83" s="111">
        <f t="shared" si="2"/>
        <v>0</v>
      </c>
      <c r="J83" s="112"/>
      <c r="K83" s="113"/>
      <c r="L83" s="114"/>
    </row>
    <row r="84" spans="1:12" collapsed="1" x14ac:dyDescent="0.25">
      <c r="A84" s="116">
        <v>6280</v>
      </c>
      <c r="B84" s="116" t="s">
        <v>36</v>
      </c>
      <c r="C84" s="117" t="s">
        <v>25</v>
      </c>
      <c r="D84" s="118">
        <v>0</v>
      </c>
      <c r="E84" s="118"/>
      <c r="F84" s="118"/>
      <c r="G84" s="119">
        <f>SUM(D84,G85:G89)</f>
        <v>0</v>
      </c>
      <c r="H84" s="119">
        <f>SUM(H85:H89)</f>
        <v>0</v>
      </c>
      <c r="I84" s="119">
        <f>SUM(I85:I89)</f>
        <v>0</v>
      </c>
      <c r="J84" s="120">
        <f>H84</f>
        <v>0</v>
      </c>
      <c r="K84" s="121">
        <f>SUM(G84:H84)</f>
        <v>0</v>
      </c>
      <c r="L84" s="122"/>
    </row>
    <row r="85" spans="1:12" hidden="1" outlineLevel="1" x14ac:dyDescent="0.25">
      <c r="A85" s="109">
        <v>1</v>
      </c>
      <c r="B85" s="109"/>
      <c r="C85" s="110"/>
      <c r="D85" s="110"/>
      <c r="E85" s="110"/>
      <c r="F85" s="110"/>
      <c r="G85" s="111"/>
      <c r="H85" s="111"/>
      <c r="I85" s="111">
        <f t="shared" ref="I85:I89" si="3">SUM(G85:H85)</f>
        <v>0</v>
      </c>
      <c r="J85" s="112"/>
      <c r="K85" s="113"/>
      <c r="L85" s="114"/>
    </row>
    <row r="86" spans="1:12" hidden="1" outlineLevel="1" x14ac:dyDescent="0.25">
      <c r="A86" s="109">
        <v>2</v>
      </c>
      <c r="B86" s="109"/>
      <c r="C86" s="110"/>
      <c r="D86" s="110"/>
      <c r="E86" s="110"/>
      <c r="F86" s="110"/>
      <c r="G86" s="111"/>
      <c r="H86" s="111"/>
      <c r="I86" s="111">
        <f t="shared" si="3"/>
        <v>0</v>
      </c>
      <c r="J86" s="112"/>
      <c r="K86" s="113"/>
      <c r="L86" s="114"/>
    </row>
    <row r="87" spans="1:12" hidden="1" outlineLevel="1" x14ac:dyDescent="0.25">
      <c r="A87" s="109">
        <v>3</v>
      </c>
      <c r="B87" s="109"/>
      <c r="C87" s="110"/>
      <c r="D87" s="110"/>
      <c r="E87" s="110"/>
      <c r="F87" s="110"/>
      <c r="G87" s="111"/>
      <c r="H87" s="111"/>
      <c r="I87" s="111">
        <f t="shared" si="3"/>
        <v>0</v>
      </c>
      <c r="J87" s="112"/>
      <c r="K87" s="113"/>
      <c r="L87" s="114"/>
    </row>
    <row r="88" spans="1:12" hidden="1" outlineLevel="1" x14ac:dyDescent="0.25">
      <c r="A88" s="109">
        <v>4</v>
      </c>
      <c r="B88" s="109"/>
      <c r="C88" s="110"/>
      <c r="D88" s="115"/>
      <c r="E88" s="115"/>
      <c r="F88" s="115"/>
      <c r="G88" s="111"/>
      <c r="H88" s="111"/>
      <c r="I88" s="111">
        <f t="shared" si="3"/>
        <v>0</v>
      </c>
      <c r="J88" s="112"/>
      <c r="K88" s="113"/>
      <c r="L88" s="114"/>
    </row>
    <row r="89" spans="1:12" x14ac:dyDescent="0.25">
      <c r="A89" s="109"/>
      <c r="B89" s="109"/>
      <c r="C89" s="110"/>
      <c r="D89" s="115"/>
      <c r="E89" s="115"/>
      <c r="F89" s="115"/>
      <c r="G89" s="115"/>
      <c r="H89" s="115"/>
      <c r="I89" s="111">
        <f t="shared" si="3"/>
        <v>0</v>
      </c>
      <c r="J89" s="112"/>
      <c r="K89" s="113"/>
      <c r="L89" s="114"/>
    </row>
    <row r="90" spans="1:12" collapsed="1" x14ac:dyDescent="0.25">
      <c r="A90" s="116" t="s">
        <v>19</v>
      </c>
      <c r="B90" s="116" t="s">
        <v>37</v>
      </c>
      <c r="C90" s="117" t="s">
        <v>25</v>
      </c>
      <c r="D90" s="118">
        <v>0</v>
      </c>
      <c r="E90" s="118"/>
      <c r="F90" s="118"/>
      <c r="G90" s="119">
        <f>SUM(D90,G91:G95)</f>
        <v>0</v>
      </c>
      <c r="H90" s="119">
        <f>SUM(H91:H95)</f>
        <v>0</v>
      </c>
      <c r="I90" s="119">
        <f>SUM(I91:I95)</f>
        <v>0</v>
      </c>
      <c r="J90" s="120">
        <f>H90</f>
        <v>0</v>
      </c>
      <c r="K90" s="121">
        <f>SUM(G90:H90)</f>
        <v>0</v>
      </c>
      <c r="L90" s="122"/>
    </row>
    <row r="91" spans="1:12" hidden="1" outlineLevel="1" x14ac:dyDescent="0.25">
      <c r="A91" s="109">
        <v>1</v>
      </c>
      <c r="B91" s="109"/>
      <c r="C91" s="110"/>
      <c r="D91" s="110"/>
      <c r="E91" s="110"/>
      <c r="F91" s="110"/>
      <c r="G91" s="111"/>
      <c r="H91" s="111"/>
      <c r="I91" s="111">
        <f t="shared" ref="I91:I95" si="4">SUM(G91:H91)</f>
        <v>0</v>
      </c>
      <c r="J91" s="112"/>
      <c r="K91" s="113"/>
      <c r="L91" s="114"/>
    </row>
    <row r="92" spans="1:12" hidden="1" outlineLevel="1" x14ac:dyDescent="0.25">
      <c r="A92" s="109">
        <v>2</v>
      </c>
      <c r="B92" s="109"/>
      <c r="C92" s="110"/>
      <c r="D92" s="110"/>
      <c r="E92" s="110"/>
      <c r="F92" s="110"/>
      <c r="G92" s="111"/>
      <c r="H92" s="111"/>
      <c r="I92" s="111">
        <f t="shared" si="4"/>
        <v>0</v>
      </c>
      <c r="J92" s="112"/>
      <c r="K92" s="113"/>
      <c r="L92" s="114"/>
    </row>
    <row r="93" spans="1:12" hidden="1" outlineLevel="1" x14ac:dyDescent="0.25">
      <c r="A93" s="109">
        <v>3</v>
      </c>
      <c r="B93" s="109"/>
      <c r="C93" s="110"/>
      <c r="D93" s="110"/>
      <c r="E93" s="110"/>
      <c r="F93" s="110"/>
      <c r="G93" s="111"/>
      <c r="H93" s="111"/>
      <c r="I93" s="111">
        <f t="shared" si="4"/>
        <v>0</v>
      </c>
      <c r="J93" s="112"/>
      <c r="K93" s="113"/>
      <c r="L93" s="114"/>
    </row>
    <row r="94" spans="1:12" hidden="1" outlineLevel="1" x14ac:dyDescent="0.25">
      <c r="A94" s="109">
        <v>4</v>
      </c>
      <c r="B94" s="109"/>
      <c r="C94" s="110"/>
      <c r="D94" s="115"/>
      <c r="E94" s="115"/>
      <c r="F94" s="115"/>
      <c r="G94" s="111"/>
      <c r="H94" s="111"/>
      <c r="I94" s="111">
        <f t="shared" si="4"/>
        <v>0</v>
      </c>
      <c r="J94" s="112"/>
      <c r="K94" s="113"/>
      <c r="L94" s="114"/>
    </row>
    <row r="95" spans="1:12" x14ac:dyDescent="0.25">
      <c r="A95" s="109"/>
      <c r="B95" s="109"/>
      <c r="C95" s="110"/>
      <c r="D95" s="115"/>
      <c r="E95" s="115"/>
      <c r="F95" s="115"/>
      <c r="G95" s="115"/>
      <c r="H95" s="115"/>
      <c r="I95" s="111">
        <f t="shared" si="4"/>
        <v>0</v>
      </c>
      <c r="J95" s="112"/>
      <c r="K95" s="113"/>
      <c r="L95" s="114"/>
    </row>
    <row r="96" spans="1:12" collapsed="1" x14ac:dyDescent="0.25">
      <c r="A96" s="116">
        <v>7100</v>
      </c>
      <c r="B96" s="116" t="s">
        <v>38</v>
      </c>
      <c r="C96" s="117" t="s">
        <v>25</v>
      </c>
      <c r="D96" s="118">
        <v>0</v>
      </c>
      <c r="E96" s="118"/>
      <c r="F96" s="118"/>
      <c r="G96" s="119">
        <f>SUM(D96,G97:G101)</f>
        <v>0</v>
      </c>
      <c r="H96" s="119">
        <f>SUM(H97:H101)</f>
        <v>0</v>
      </c>
      <c r="I96" s="119">
        <f>SUM(I97:I101)</f>
        <v>0</v>
      </c>
      <c r="J96" s="120">
        <f>H96</f>
        <v>0</v>
      </c>
      <c r="K96" s="121">
        <f>SUM(G96:H96)</f>
        <v>0</v>
      </c>
      <c r="L96" s="122"/>
    </row>
    <row r="97" spans="1:12" hidden="1" outlineLevel="1" x14ac:dyDescent="0.25">
      <c r="A97" s="109">
        <v>1</v>
      </c>
      <c r="B97" s="109"/>
      <c r="C97" s="110"/>
      <c r="D97" s="110"/>
      <c r="E97" s="110"/>
      <c r="F97" s="110"/>
      <c r="G97" s="111"/>
      <c r="H97" s="111"/>
      <c r="I97" s="111">
        <f t="shared" ref="I97:I101" si="5">SUM(G97:H97)</f>
        <v>0</v>
      </c>
      <c r="J97" s="112"/>
      <c r="K97" s="113"/>
      <c r="L97" s="114"/>
    </row>
    <row r="98" spans="1:12" hidden="1" outlineLevel="1" x14ac:dyDescent="0.25">
      <c r="A98" s="109">
        <v>2</v>
      </c>
      <c r="B98" s="109"/>
      <c r="C98" s="110"/>
      <c r="D98" s="110"/>
      <c r="E98" s="110"/>
      <c r="F98" s="110"/>
      <c r="G98" s="111"/>
      <c r="H98" s="111"/>
      <c r="I98" s="111">
        <f t="shared" si="5"/>
        <v>0</v>
      </c>
      <c r="J98" s="112"/>
      <c r="K98" s="113"/>
      <c r="L98" s="114"/>
    </row>
    <row r="99" spans="1:12" hidden="1" outlineLevel="1" x14ac:dyDescent="0.25">
      <c r="A99" s="109">
        <v>3</v>
      </c>
      <c r="B99" s="109"/>
      <c r="C99" s="110"/>
      <c r="D99" s="110"/>
      <c r="E99" s="110"/>
      <c r="F99" s="110"/>
      <c r="G99" s="111"/>
      <c r="H99" s="111"/>
      <c r="I99" s="111">
        <f t="shared" si="5"/>
        <v>0</v>
      </c>
      <c r="J99" s="112"/>
      <c r="K99" s="113"/>
      <c r="L99" s="114"/>
    </row>
    <row r="100" spans="1:12" hidden="1" outlineLevel="1" x14ac:dyDescent="0.25">
      <c r="A100" s="109">
        <v>4</v>
      </c>
      <c r="B100" s="109"/>
      <c r="C100" s="110"/>
      <c r="D100" s="115"/>
      <c r="E100" s="115"/>
      <c r="F100" s="115"/>
      <c r="G100" s="111"/>
      <c r="H100" s="111"/>
      <c r="I100" s="111">
        <f t="shared" si="5"/>
        <v>0</v>
      </c>
      <c r="J100" s="112"/>
      <c r="K100" s="113"/>
      <c r="L100" s="114"/>
    </row>
    <row r="101" spans="1:12" x14ac:dyDescent="0.25">
      <c r="A101" s="109"/>
      <c r="B101" s="109"/>
      <c r="C101" s="110"/>
      <c r="D101" s="115"/>
      <c r="E101" s="115"/>
      <c r="F101" s="115"/>
      <c r="G101" s="115"/>
      <c r="H101" s="115"/>
      <c r="I101" s="111">
        <f t="shared" si="5"/>
        <v>0</v>
      </c>
      <c r="J101" s="112"/>
      <c r="K101" s="113"/>
      <c r="L101" s="114"/>
    </row>
    <row r="102" spans="1:12" collapsed="1" x14ac:dyDescent="0.25">
      <c r="A102" s="116">
        <v>7240</v>
      </c>
      <c r="B102" s="116" t="s">
        <v>39</v>
      </c>
      <c r="C102" s="117" t="s">
        <v>25</v>
      </c>
      <c r="D102" s="118">
        <v>0</v>
      </c>
      <c r="E102" s="118"/>
      <c r="F102" s="118"/>
      <c r="G102" s="119">
        <f>SUM(D102,G103:G107)</f>
        <v>0</v>
      </c>
      <c r="H102" s="119">
        <f>SUM(H103:H107)</f>
        <v>0</v>
      </c>
      <c r="I102" s="119">
        <f>SUM(I103:I107)</f>
        <v>0</v>
      </c>
      <c r="J102" s="120">
        <f>H102</f>
        <v>0</v>
      </c>
      <c r="K102" s="121">
        <f>SUM(G102:H102)</f>
        <v>0</v>
      </c>
      <c r="L102" s="122"/>
    </row>
    <row r="103" spans="1:12" hidden="1" outlineLevel="1" x14ac:dyDescent="0.25">
      <c r="A103" s="109">
        <v>1</v>
      </c>
      <c r="B103" s="109"/>
      <c r="C103" s="110"/>
      <c r="D103" s="110"/>
      <c r="E103" s="110"/>
      <c r="F103" s="110"/>
      <c r="G103" s="111"/>
      <c r="H103" s="111"/>
      <c r="I103" s="111">
        <f t="shared" ref="I103:I107" si="6">SUM(G103:H103)</f>
        <v>0</v>
      </c>
      <c r="J103" s="112"/>
      <c r="K103" s="113"/>
      <c r="L103" s="114"/>
    </row>
    <row r="104" spans="1:12" hidden="1" outlineLevel="1" x14ac:dyDescent="0.25">
      <c r="A104" s="109">
        <v>2</v>
      </c>
      <c r="B104" s="109"/>
      <c r="C104" s="110"/>
      <c r="D104" s="110"/>
      <c r="E104" s="110"/>
      <c r="F104" s="110"/>
      <c r="G104" s="111"/>
      <c r="H104" s="111"/>
      <c r="I104" s="111">
        <f t="shared" si="6"/>
        <v>0</v>
      </c>
      <c r="J104" s="112"/>
      <c r="K104" s="113"/>
      <c r="L104" s="114"/>
    </row>
    <row r="105" spans="1:12" hidden="1" outlineLevel="1" x14ac:dyDescent="0.25">
      <c r="A105" s="109">
        <v>3</v>
      </c>
      <c r="B105" s="109"/>
      <c r="C105" s="110"/>
      <c r="D105" s="110"/>
      <c r="E105" s="110"/>
      <c r="F105" s="110"/>
      <c r="G105" s="111"/>
      <c r="H105" s="111"/>
      <c r="I105" s="111">
        <f t="shared" si="6"/>
        <v>0</v>
      </c>
      <c r="J105" s="112"/>
      <c r="K105" s="113"/>
      <c r="L105" s="114"/>
    </row>
    <row r="106" spans="1:12" hidden="1" outlineLevel="1" x14ac:dyDescent="0.25">
      <c r="A106" s="109">
        <v>4</v>
      </c>
      <c r="B106" s="109"/>
      <c r="C106" s="110"/>
      <c r="D106" s="115"/>
      <c r="E106" s="115"/>
      <c r="F106" s="115"/>
      <c r="G106" s="111"/>
      <c r="H106" s="111"/>
      <c r="I106" s="111">
        <f t="shared" si="6"/>
        <v>0</v>
      </c>
      <c r="J106" s="112"/>
      <c r="K106" s="113"/>
      <c r="L106" s="114"/>
    </row>
    <row r="107" spans="1:12" x14ac:dyDescent="0.25">
      <c r="A107" s="109"/>
      <c r="B107" s="109"/>
      <c r="C107" s="110"/>
      <c r="D107" s="115"/>
      <c r="E107" s="115"/>
      <c r="F107" s="115"/>
      <c r="G107" s="115"/>
      <c r="H107" s="115"/>
      <c r="I107" s="111">
        <f t="shared" si="6"/>
        <v>0</v>
      </c>
      <c r="J107" s="112"/>
      <c r="K107" s="113"/>
      <c r="L107" s="114"/>
    </row>
    <row r="108" spans="1:12" collapsed="1" x14ac:dyDescent="0.25">
      <c r="A108" s="116">
        <v>7250</v>
      </c>
      <c r="B108" s="116" t="s">
        <v>40</v>
      </c>
      <c r="C108" s="117" t="s">
        <v>25</v>
      </c>
      <c r="D108" s="118">
        <v>0</v>
      </c>
      <c r="E108" s="118"/>
      <c r="F108" s="118"/>
      <c r="G108" s="119">
        <f>SUM(D108,G109:G113)</f>
        <v>0</v>
      </c>
      <c r="H108" s="119">
        <f>SUM(H109:H113)</f>
        <v>0</v>
      </c>
      <c r="I108" s="119">
        <f>SUM(I109:I113)</f>
        <v>0</v>
      </c>
      <c r="J108" s="120">
        <f>H108</f>
        <v>0</v>
      </c>
      <c r="K108" s="121">
        <f>SUM(G108:H108)</f>
        <v>0</v>
      </c>
      <c r="L108" s="122"/>
    </row>
    <row r="109" spans="1:12" hidden="1" outlineLevel="1" x14ac:dyDescent="0.25">
      <c r="A109" s="109">
        <v>1</v>
      </c>
      <c r="B109" s="109"/>
      <c r="C109" s="110"/>
      <c r="D109" s="110"/>
      <c r="E109" s="110"/>
      <c r="F109" s="110"/>
      <c r="G109" s="111"/>
      <c r="H109" s="111"/>
      <c r="I109" s="111">
        <f t="shared" ref="I109:I113" si="7">SUM(G109:H109)</f>
        <v>0</v>
      </c>
      <c r="J109" s="112"/>
      <c r="K109" s="113"/>
      <c r="L109" s="114"/>
    </row>
    <row r="110" spans="1:12" hidden="1" outlineLevel="1" x14ac:dyDescent="0.25">
      <c r="A110" s="109">
        <v>2</v>
      </c>
      <c r="B110" s="109"/>
      <c r="C110" s="110"/>
      <c r="D110" s="110"/>
      <c r="E110" s="110"/>
      <c r="F110" s="110"/>
      <c r="G110" s="111"/>
      <c r="H110" s="111"/>
      <c r="I110" s="111">
        <f t="shared" si="7"/>
        <v>0</v>
      </c>
      <c r="J110" s="112"/>
      <c r="K110" s="113"/>
      <c r="L110" s="114"/>
    </row>
    <row r="111" spans="1:12" hidden="1" outlineLevel="1" x14ac:dyDescent="0.25">
      <c r="A111" s="109">
        <v>3</v>
      </c>
      <c r="B111" s="109"/>
      <c r="C111" s="110"/>
      <c r="D111" s="110"/>
      <c r="E111" s="110"/>
      <c r="F111" s="110"/>
      <c r="G111" s="111"/>
      <c r="H111" s="111"/>
      <c r="I111" s="111">
        <f t="shared" si="7"/>
        <v>0</v>
      </c>
      <c r="J111" s="112"/>
      <c r="K111" s="113"/>
      <c r="L111" s="114"/>
    </row>
    <row r="112" spans="1:12" hidden="1" outlineLevel="1" x14ac:dyDescent="0.25">
      <c r="A112" s="109">
        <v>4</v>
      </c>
      <c r="B112" s="109"/>
      <c r="C112" s="110"/>
      <c r="D112" s="115"/>
      <c r="E112" s="115"/>
      <c r="F112" s="115"/>
      <c r="G112" s="111"/>
      <c r="H112" s="111"/>
      <c r="I112" s="111">
        <f t="shared" si="7"/>
        <v>0</v>
      </c>
      <c r="J112" s="112"/>
      <c r="K112" s="113"/>
      <c r="L112" s="114"/>
    </row>
    <row r="113" spans="1:12" x14ac:dyDescent="0.25">
      <c r="A113" s="109"/>
      <c r="B113" s="109"/>
      <c r="C113" s="110"/>
      <c r="D113" s="115"/>
      <c r="E113" s="115"/>
      <c r="F113" s="115"/>
      <c r="G113" s="115"/>
      <c r="H113" s="115"/>
      <c r="I113" s="111">
        <f t="shared" si="7"/>
        <v>0</v>
      </c>
      <c r="J113" s="112"/>
      <c r="K113" s="113"/>
      <c r="L113" s="114"/>
    </row>
    <row r="114" spans="1:12" collapsed="1" x14ac:dyDescent="0.25">
      <c r="A114" s="116">
        <v>7310</v>
      </c>
      <c r="B114" s="116" t="s">
        <v>41</v>
      </c>
      <c r="C114" s="117" t="s">
        <v>25</v>
      </c>
      <c r="D114" s="118">
        <v>0</v>
      </c>
      <c r="E114" s="118"/>
      <c r="F114" s="118"/>
      <c r="G114" s="119">
        <f>SUM(D114,G115:G119)</f>
        <v>0</v>
      </c>
      <c r="H114" s="119">
        <f>SUM(H115:H119)</f>
        <v>0</v>
      </c>
      <c r="I114" s="119">
        <f>SUM(I115:I119)</f>
        <v>0</v>
      </c>
      <c r="J114" s="120">
        <f>H114</f>
        <v>0</v>
      </c>
      <c r="K114" s="121">
        <f>SUM(G114:H114)</f>
        <v>0</v>
      </c>
      <c r="L114" s="122"/>
    </row>
    <row r="115" spans="1:12" hidden="1" outlineLevel="1" x14ac:dyDescent="0.25">
      <c r="A115" s="109">
        <v>1</v>
      </c>
      <c r="B115" s="109"/>
      <c r="C115" s="110"/>
      <c r="D115" s="110"/>
      <c r="E115" s="110"/>
      <c r="F115" s="110"/>
      <c r="G115" s="111"/>
      <c r="H115" s="111"/>
      <c r="I115" s="111">
        <f t="shared" ref="I115:I119" si="8">SUM(G115:H115)</f>
        <v>0</v>
      </c>
      <c r="J115" s="112"/>
      <c r="K115" s="113"/>
      <c r="L115" s="114"/>
    </row>
    <row r="116" spans="1:12" hidden="1" outlineLevel="1" x14ac:dyDescent="0.25">
      <c r="A116" s="109">
        <v>2</v>
      </c>
      <c r="B116" s="109"/>
      <c r="C116" s="110"/>
      <c r="D116" s="110"/>
      <c r="E116" s="110"/>
      <c r="F116" s="110"/>
      <c r="G116" s="111"/>
      <c r="H116" s="111"/>
      <c r="I116" s="111">
        <f t="shared" si="8"/>
        <v>0</v>
      </c>
      <c r="J116" s="112"/>
      <c r="K116" s="113"/>
      <c r="L116" s="114"/>
    </row>
    <row r="117" spans="1:12" hidden="1" outlineLevel="1" x14ac:dyDescent="0.25">
      <c r="A117" s="109">
        <v>3</v>
      </c>
      <c r="B117" s="109"/>
      <c r="C117" s="110"/>
      <c r="D117" s="110"/>
      <c r="E117" s="110"/>
      <c r="F117" s="110"/>
      <c r="G117" s="111"/>
      <c r="H117" s="111"/>
      <c r="I117" s="111">
        <f t="shared" si="8"/>
        <v>0</v>
      </c>
      <c r="J117" s="112"/>
      <c r="K117" s="113"/>
      <c r="L117" s="114"/>
    </row>
    <row r="118" spans="1:12" hidden="1" outlineLevel="1" x14ac:dyDescent="0.25">
      <c r="A118" s="109">
        <v>4</v>
      </c>
      <c r="B118" s="109"/>
      <c r="C118" s="110"/>
      <c r="D118" s="115"/>
      <c r="E118" s="115"/>
      <c r="F118" s="115"/>
      <c r="G118" s="111"/>
      <c r="H118" s="111"/>
      <c r="I118" s="111">
        <f t="shared" si="8"/>
        <v>0</v>
      </c>
      <c r="J118" s="112"/>
      <c r="K118" s="113"/>
      <c r="L118" s="114"/>
    </row>
    <row r="119" spans="1:12" x14ac:dyDescent="0.25">
      <c r="A119" s="109"/>
      <c r="B119" s="109"/>
      <c r="C119" s="110"/>
      <c r="D119" s="115"/>
      <c r="E119" s="115"/>
      <c r="F119" s="115"/>
      <c r="G119" s="115"/>
      <c r="H119" s="115"/>
      <c r="I119" s="111">
        <f t="shared" si="8"/>
        <v>0</v>
      </c>
      <c r="J119" s="112"/>
      <c r="K119" s="113"/>
      <c r="L119" s="114"/>
    </row>
    <row r="120" spans="1:12" collapsed="1" x14ac:dyDescent="0.25">
      <c r="A120" s="116">
        <v>7500</v>
      </c>
      <c r="B120" s="116" t="s">
        <v>42</v>
      </c>
      <c r="C120" s="117" t="s">
        <v>25</v>
      </c>
      <c r="D120" s="118">
        <v>0</v>
      </c>
      <c r="E120" s="118"/>
      <c r="F120" s="118"/>
      <c r="G120" s="119">
        <f>SUM(D120,G121:G125)</f>
        <v>0</v>
      </c>
      <c r="H120" s="119">
        <f>SUM(H121:H125)</f>
        <v>0</v>
      </c>
      <c r="I120" s="119">
        <f>SUM(I121:I125)</f>
        <v>0</v>
      </c>
      <c r="J120" s="120">
        <f>H120</f>
        <v>0</v>
      </c>
      <c r="K120" s="121">
        <f>SUM(G120:H120)</f>
        <v>0</v>
      </c>
      <c r="L120" s="122"/>
    </row>
    <row r="121" spans="1:12" hidden="1" outlineLevel="1" x14ac:dyDescent="0.25">
      <c r="A121" s="109">
        <v>1</v>
      </c>
      <c r="B121" s="109"/>
      <c r="C121" s="110"/>
      <c r="D121" s="110"/>
      <c r="E121" s="110"/>
      <c r="F121" s="110"/>
      <c r="G121" s="111"/>
      <c r="H121" s="111"/>
      <c r="I121" s="111">
        <f t="shared" ref="I121:I125" si="9">SUM(G121:H121)</f>
        <v>0</v>
      </c>
      <c r="J121" s="112"/>
      <c r="K121" s="113"/>
      <c r="L121" s="114"/>
    </row>
    <row r="122" spans="1:12" hidden="1" outlineLevel="1" x14ac:dyDescent="0.25">
      <c r="A122" s="109">
        <v>2</v>
      </c>
      <c r="B122" s="109"/>
      <c r="C122" s="110"/>
      <c r="D122" s="110"/>
      <c r="E122" s="110"/>
      <c r="F122" s="110"/>
      <c r="G122" s="111"/>
      <c r="H122" s="111"/>
      <c r="I122" s="111">
        <f t="shared" si="9"/>
        <v>0</v>
      </c>
      <c r="J122" s="112"/>
      <c r="K122" s="113"/>
      <c r="L122" s="114"/>
    </row>
    <row r="123" spans="1:12" hidden="1" outlineLevel="1" x14ac:dyDescent="0.25">
      <c r="A123" s="109">
        <v>3</v>
      </c>
      <c r="B123" s="109"/>
      <c r="C123" s="110"/>
      <c r="D123" s="110"/>
      <c r="E123" s="110"/>
      <c r="F123" s="110"/>
      <c r="G123" s="111"/>
      <c r="H123" s="111"/>
      <c r="I123" s="111">
        <f t="shared" si="9"/>
        <v>0</v>
      </c>
      <c r="J123" s="112"/>
      <c r="K123" s="113"/>
      <c r="L123" s="114"/>
    </row>
    <row r="124" spans="1:12" hidden="1" outlineLevel="1" x14ac:dyDescent="0.25">
      <c r="A124" s="109">
        <v>4</v>
      </c>
      <c r="B124" s="109"/>
      <c r="C124" s="110"/>
      <c r="D124" s="115"/>
      <c r="E124" s="115"/>
      <c r="F124" s="115"/>
      <c r="G124" s="111"/>
      <c r="H124" s="111"/>
      <c r="I124" s="111">
        <f t="shared" si="9"/>
        <v>0</v>
      </c>
      <c r="J124" s="112"/>
      <c r="K124" s="113"/>
      <c r="L124" s="114"/>
    </row>
    <row r="125" spans="1:12" x14ac:dyDescent="0.25">
      <c r="A125" s="109"/>
      <c r="B125" s="109"/>
      <c r="C125" s="110"/>
      <c r="D125" s="115"/>
      <c r="E125" s="115"/>
      <c r="F125" s="115"/>
      <c r="G125" s="115"/>
      <c r="H125" s="115"/>
      <c r="I125" s="111">
        <f t="shared" si="9"/>
        <v>0</v>
      </c>
      <c r="J125" s="112"/>
      <c r="K125" s="113"/>
      <c r="L125" s="114"/>
    </row>
    <row r="126" spans="1:12" collapsed="1" x14ac:dyDescent="0.25">
      <c r="A126" s="116">
        <v>7600</v>
      </c>
      <c r="B126" s="116" t="s">
        <v>43</v>
      </c>
      <c r="C126" s="117" t="s">
        <v>25</v>
      </c>
      <c r="D126" s="118">
        <v>0</v>
      </c>
      <c r="E126" s="118"/>
      <c r="F126" s="118"/>
      <c r="G126" s="119">
        <f>SUM(D126,G127:G131)</f>
        <v>0</v>
      </c>
      <c r="H126" s="119">
        <f>SUM(H127:H131)</f>
        <v>0</v>
      </c>
      <c r="I126" s="119">
        <f>SUM(I127:I131)</f>
        <v>0</v>
      </c>
      <c r="J126" s="120">
        <f>H126</f>
        <v>0</v>
      </c>
      <c r="K126" s="121">
        <f>SUM(G126:H126)</f>
        <v>0</v>
      </c>
      <c r="L126" s="122"/>
    </row>
    <row r="127" spans="1:12" hidden="1" outlineLevel="1" x14ac:dyDescent="0.25">
      <c r="A127" s="109">
        <v>1</v>
      </c>
      <c r="B127" s="109"/>
      <c r="C127" s="110"/>
      <c r="D127" s="110"/>
      <c r="E127" s="110"/>
      <c r="F127" s="110"/>
      <c r="G127" s="111"/>
      <c r="H127" s="111"/>
      <c r="I127" s="111">
        <f t="shared" ref="I127:I131" si="10">SUM(G127:H127)</f>
        <v>0</v>
      </c>
      <c r="J127" s="112"/>
      <c r="K127" s="113"/>
      <c r="L127" s="114"/>
    </row>
    <row r="128" spans="1:12" hidden="1" outlineLevel="1" x14ac:dyDescent="0.25">
      <c r="A128" s="109">
        <v>2</v>
      </c>
      <c r="B128" s="109"/>
      <c r="C128" s="110"/>
      <c r="D128" s="110"/>
      <c r="E128" s="110"/>
      <c r="F128" s="110"/>
      <c r="G128" s="111"/>
      <c r="H128" s="111"/>
      <c r="I128" s="111">
        <f t="shared" si="10"/>
        <v>0</v>
      </c>
      <c r="J128" s="112"/>
      <c r="K128" s="113"/>
      <c r="L128" s="114"/>
    </row>
    <row r="129" spans="1:12" hidden="1" outlineLevel="1" x14ac:dyDescent="0.25">
      <c r="A129" s="109">
        <v>3</v>
      </c>
      <c r="B129" s="109"/>
      <c r="C129" s="110"/>
      <c r="D129" s="110"/>
      <c r="E129" s="110"/>
      <c r="F129" s="110"/>
      <c r="G129" s="111"/>
      <c r="H129" s="111"/>
      <c r="I129" s="111">
        <f t="shared" si="10"/>
        <v>0</v>
      </c>
      <c r="J129" s="112"/>
      <c r="K129" s="113"/>
      <c r="L129" s="114"/>
    </row>
    <row r="130" spans="1:12" hidden="1" outlineLevel="1" x14ac:dyDescent="0.25">
      <c r="A130" s="109">
        <v>4</v>
      </c>
      <c r="B130" s="109"/>
      <c r="C130" s="110"/>
      <c r="D130" s="115"/>
      <c r="E130" s="115"/>
      <c r="F130" s="115"/>
      <c r="G130" s="111"/>
      <c r="H130" s="111"/>
      <c r="I130" s="111">
        <f t="shared" si="10"/>
        <v>0</v>
      </c>
      <c r="J130" s="112"/>
      <c r="K130" s="113"/>
      <c r="L130" s="114"/>
    </row>
    <row r="131" spans="1:12" x14ac:dyDescent="0.25">
      <c r="A131" s="109"/>
      <c r="B131" s="109"/>
      <c r="C131" s="110"/>
      <c r="D131" s="115"/>
      <c r="E131" s="115"/>
      <c r="F131" s="115"/>
      <c r="G131" s="115"/>
      <c r="H131" s="115"/>
      <c r="I131" s="111">
        <f t="shared" si="10"/>
        <v>0</v>
      </c>
      <c r="J131" s="112"/>
      <c r="K131" s="113"/>
      <c r="L131" s="114"/>
    </row>
    <row r="132" spans="1:12" collapsed="1" x14ac:dyDescent="0.25">
      <c r="A132" s="116">
        <v>7950</v>
      </c>
      <c r="B132" s="116" t="s">
        <v>44</v>
      </c>
      <c r="C132" s="117" t="s">
        <v>25</v>
      </c>
      <c r="D132" s="118">
        <v>0</v>
      </c>
      <c r="E132" s="118"/>
      <c r="F132" s="118"/>
      <c r="G132" s="119">
        <f>SUM(D132,G133:G137)</f>
        <v>0</v>
      </c>
      <c r="H132" s="119">
        <f>SUM(H133:H137)</f>
        <v>0</v>
      </c>
      <c r="I132" s="119">
        <f>SUM(I133:I137)</f>
        <v>0</v>
      </c>
      <c r="J132" s="120">
        <f>H132</f>
        <v>0</v>
      </c>
      <c r="K132" s="121">
        <f>SUM(G132:H132)</f>
        <v>0</v>
      </c>
      <c r="L132" s="122"/>
    </row>
    <row r="133" spans="1:12" hidden="1" outlineLevel="1" x14ac:dyDescent="0.25">
      <c r="A133" s="109">
        <v>1</v>
      </c>
      <c r="B133" s="109"/>
      <c r="C133" s="110"/>
      <c r="D133" s="110"/>
      <c r="E133" s="110"/>
      <c r="F133" s="110"/>
      <c r="G133" s="111"/>
      <c r="H133" s="111"/>
      <c r="I133" s="111">
        <f t="shared" ref="I133:I137" si="11">SUM(G133:H133)</f>
        <v>0</v>
      </c>
      <c r="J133" s="112"/>
      <c r="K133" s="113"/>
      <c r="L133" s="114"/>
    </row>
    <row r="134" spans="1:12" hidden="1" outlineLevel="1" x14ac:dyDescent="0.25">
      <c r="A134" s="109">
        <v>2</v>
      </c>
      <c r="B134" s="109"/>
      <c r="C134" s="110"/>
      <c r="D134" s="110"/>
      <c r="E134" s="110"/>
      <c r="F134" s="110"/>
      <c r="G134" s="111"/>
      <c r="H134" s="111"/>
      <c r="I134" s="111">
        <f t="shared" si="11"/>
        <v>0</v>
      </c>
      <c r="J134" s="112"/>
      <c r="K134" s="113"/>
      <c r="L134" s="114"/>
    </row>
    <row r="135" spans="1:12" hidden="1" outlineLevel="1" x14ac:dyDescent="0.25">
      <c r="A135" s="109">
        <v>3</v>
      </c>
      <c r="B135" s="109"/>
      <c r="C135" s="110"/>
      <c r="D135" s="110"/>
      <c r="E135" s="110"/>
      <c r="F135" s="110"/>
      <c r="G135" s="111"/>
      <c r="H135" s="111"/>
      <c r="I135" s="111">
        <f t="shared" si="11"/>
        <v>0</v>
      </c>
      <c r="J135" s="112"/>
      <c r="K135" s="113"/>
      <c r="L135" s="114"/>
    </row>
    <row r="136" spans="1:12" hidden="1" outlineLevel="1" x14ac:dyDescent="0.25">
      <c r="A136" s="109">
        <v>4</v>
      </c>
      <c r="B136" s="109"/>
      <c r="C136" s="110"/>
      <c r="D136" s="115"/>
      <c r="E136" s="115"/>
      <c r="F136" s="115"/>
      <c r="G136" s="111"/>
      <c r="H136" s="111"/>
      <c r="I136" s="111">
        <f t="shared" si="11"/>
        <v>0</v>
      </c>
      <c r="J136" s="112"/>
      <c r="K136" s="113"/>
      <c r="L136" s="114"/>
    </row>
    <row r="137" spans="1:12" x14ac:dyDescent="0.25">
      <c r="A137" s="109"/>
      <c r="B137" s="109"/>
      <c r="C137" s="110"/>
      <c r="D137" s="115"/>
      <c r="E137" s="115"/>
      <c r="F137" s="115"/>
      <c r="G137" s="115"/>
      <c r="H137" s="115"/>
      <c r="I137" s="111">
        <f t="shared" si="11"/>
        <v>0</v>
      </c>
      <c r="J137" s="112"/>
      <c r="K137" s="113"/>
      <c r="L137" s="114"/>
    </row>
    <row r="138" spans="1:12" collapsed="1" x14ac:dyDescent="0.25">
      <c r="A138" s="116">
        <v>8110</v>
      </c>
      <c r="B138" s="116" t="s">
        <v>45</v>
      </c>
      <c r="C138" s="117" t="s">
        <v>25</v>
      </c>
      <c r="D138" s="118">
        <v>0</v>
      </c>
      <c r="E138" s="118"/>
      <c r="F138" s="118"/>
      <c r="G138" s="119">
        <f>SUM(D138,G139:G143)</f>
        <v>0</v>
      </c>
      <c r="H138" s="119">
        <f>SUM(H139:H143)</f>
        <v>0</v>
      </c>
      <c r="I138" s="119">
        <f>SUM(I139:I143)</f>
        <v>0</v>
      </c>
      <c r="J138" s="120">
        <f>H138</f>
        <v>0</v>
      </c>
      <c r="K138" s="121">
        <f>SUM(G138:H138)</f>
        <v>0</v>
      </c>
      <c r="L138" s="122"/>
    </row>
    <row r="139" spans="1:12" hidden="1" outlineLevel="1" x14ac:dyDescent="0.25">
      <c r="A139" s="109">
        <v>1</v>
      </c>
      <c r="B139" s="109"/>
      <c r="C139" s="110"/>
      <c r="D139" s="110"/>
      <c r="E139" s="110"/>
      <c r="F139" s="110"/>
      <c r="G139" s="111"/>
      <c r="H139" s="111"/>
      <c r="I139" s="111">
        <f t="shared" ref="I139:I143" si="12">SUM(G139:H139)</f>
        <v>0</v>
      </c>
      <c r="J139" s="112"/>
      <c r="K139" s="113"/>
      <c r="L139" s="114"/>
    </row>
    <row r="140" spans="1:12" hidden="1" outlineLevel="1" x14ac:dyDescent="0.25">
      <c r="A140" s="109">
        <v>2</v>
      </c>
      <c r="B140" s="109"/>
      <c r="C140" s="110"/>
      <c r="D140" s="110"/>
      <c r="E140" s="110"/>
      <c r="F140" s="110"/>
      <c r="G140" s="111"/>
      <c r="H140" s="111"/>
      <c r="I140" s="111">
        <f t="shared" si="12"/>
        <v>0</v>
      </c>
      <c r="J140" s="112"/>
      <c r="K140" s="113"/>
      <c r="L140" s="114"/>
    </row>
    <row r="141" spans="1:12" hidden="1" outlineLevel="1" x14ac:dyDescent="0.25">
      <c r="A141" s="109">
        <v>3</v>
      </c>
      <c r="B141" s="109"/>
      <c r="C141" s="110"/>
      <c r="D141" s="110"/>
      <c r="E141" s="110"/>
      <c r="F141" s="110"/>
      <c r="G141" s="111"/>
      <c r="H141" s="111"/>
      <c r="I141" s="111">
        <f t="shared" si="12"/>
        <v>0</v>
      </c>
      <c r="J141" s="112"/>
      <c r="K141" s="113"/>
      <c r="L141" s="114"/>
    </row>
    <row r="142" spans="1:12" hidden="1" outlineLevel="1" x14ac:dyDescent="0.25">
      <c r="A142" s="109">
        <v>4</v>
      </c>
      <c r="B142" s="109"/>
      <c r="C142" s="110"/>
      <c r="D142" s="115"/>
      <c r="E142" s="115"/>
      <c r="F142" s="115"/>
      <c r="G142" s="111"/>
      <c r="H142" s="111"/>
      <c r="I142" s="111">
        <f t="shared" si="12"/>
        <v>0</v>
      </c>
      <c r="J142" s="112"/>
      <c r="K142" s="113"/>
      <c r="L142" s="114"/>
    </row>
    <row r="143" spans="1:12" x14ac:dyDescent="0.25">
      <c r="A143" s="109"/>
      <c r="B143" s="109"/>
      <c r="C143" s="110"/>
      <c r="D143" s="115"/>
      <c r="E143" s="115"/>
      <c r="F143" s="115"/>
      <c r="G143" s="115"/>
      <c r="H143" s="115"/>
      <c r="I143" s="111">
        <f t="shared" si="12"/>
        <v>0</v>
      </c>
      <c r="J143" s="112"/>
      <c r="K143" s="113"/>
      <c r="L143" s="114"/>
    </row>
    <row r="144" spans="1:12" collapsed="1" x14ac:dyDescent="0.25">
      <c r="A144" s="116" t="s">
        <v>20</v>
      </c>
      <c r="B144" s="116" t="s">
        <v>46</v>
      </c>
      <c r="C144" s="117" t="s">
        <v>25</v>
      </c>
      <c r="D144" s="118">
        <v>0</v>
      </c>
      <c r="E144" s="118"/>
      <c r="F144" s="118"/>
      <c r="G144" s="119">
        <f>SUM(D144,G145:G149)</f>
        <v>0</v>
      </c>
      <c r="H144" s="119">
        <f>SUM(H145:H149)</f>
        <v>0</v>
      </c>
      <c r="I144" s="119">
        <f>SUM(I145:I149)</f>
        <v>0</v>
      </c>
      <c r="J144" s="120">
        <f>H144</f>
        <v>0</v>
      </c>
      <c r="K144" s="121">
        <f>SUM(G144:H144)</f>
        <v>0</v>
      </c>
      <c r="L144" s="122"/>
    </row>
    <row r="145" spans="1:12" hidden="1" outlineLevel="1" x14ac:dyDescent="0.25">
      <c r="A145" s="109">
        <v>1</v>
      </c>
      <c r="B145" s="109"/>
      <c r="C145" s="110"/>
      <c r="D145" s="110"/>
      <c r="E145" s="110"/>
      <c r="F145" s="110"/>
      <c r="G145" s="111"/>
      <c r="H145" s="111"/>
      <c r="I145" s="111">
        <f t="shared" ref="I145:I149" si="13">SUM(G145:H145)</f>
        <v>0</v>
      </c>
      <c r="J145" s="112"/>
      <c r="K145" s="113"/>
      <c r="L145" s="114"/>
    </row>
    <row r="146" spans="1:12" hidden="1" outlineLevel="1" x14ac:dyDescent="0.25">
      <c r="A146" s="109">
        <v>2</v>
      </c>
      <c r="B146" s="109"/>
      <c r="C146" s="110"/>
      <c r="D146" s="110"/>
      <c r="E146" s="110"/>
      <c r="F146" s="110"/>
      <c r="G146" s="111"/>
      <c r="H146" s="111"/>
      <c r="I146" s="111">
        <f t="shared" si="13"/>
        <v>0</v>
      </c>
      <c r="J146" s="112"/>
      <c r="K146" s="113"/>
      <c r="L146" s="114"/>
    </row>
    <row r="147" spans="1:12" hidden="1" outlineLevel="1" x14ac:dyDescent="0.25">
      <c r="A147" s="109">
        <v>3</v>
      </c>
      <c r="B147" s="109"/>
      <c r="C147" s="110"/>
      <c r="D147" s="110"/>
      <c r="E147" s="110"/>
      <c r="F147" s="110"/>
      <c r="G147" s="111"/>
      <c r="H147" s="111"/>
      <c r="I147" s="111">
        <f t="shared" si="13"/>
        <v>0</v>
      </c>
      <c r="J147" s="112"/>
      <c r="K147" s="113"/>
      <c r="L147" s="114"/>
    </row>
    <row r="148" spans="1:12" hidden="1" outlineLevel="1" x14ac:dyDescent="0.25">
      <c r="A148" s="109">
        <v>4</v>
      </c>
      <c r="B148" s="109"/>
      <c r="C148" s="110"/>
      <c r="D148" s="115"/>
      <c r="E148" s="115"/>
      <c r="F148" s="115"/>
      <c r="G148" s="111"/>
      <c r="H148" s="111"/>
      <c r="I148" s="111">
        <f t="shared" si="13"/>
        <v>0</v>
      </c>
      <c r="J148" s="112"/>
      <c r="K148" s="113"/>
      <c r="L148" s="114"/>
    </row>
    <row r="149" spans="1:12" x14ac:dyDescent="0.25">
      <c r="A149" s="109"/>
      <c r="B149" s="109"/>
      <c r="C149" s="110"/>
      <c r="D149" s="115"/>
      <c r="E149" s="115"/>
      <c r="F149" s="115"/>
      <c r="G149" s="115"/>
      <c r="H149" s="115"/>
      <c r="I149" s="111">
        <f t="shared" si="13"/>
        <v>0</v>
      </c>
      <c r="J149" s="112"/>
      <c r="K149" s="113"/>
      <c r="L149" s="114"/>
    </row>
    <row r="150" spans="1:12" collapsed="1" x14ac:dyDescent="0.25">
      <c r="A150" s="116" t="s">
        <v>21</v>
      </c>
      <c r="B150" s="116" t="s">
        <v>47</v>
      </c>
      <c r="C150" s="117" t="s">
        <v>25</v>
      </c>
      <c r="D150" s="118">
        <v>0</v>
      </c>
      <c r="E150" s="118"/>
      <c r="F150" s="118"/>
      <c r="G150" s="119">
        <f>SUM(D150,G151:G155)</f>
        <v>0</v>
      </c>
      <c r="H150" s="119">
        <f>SUM(H151:H155)</f>
        <v>0</v>
      </c>
      <c r="I150" s="119">
        <f>SUM(I151:I155)</f>
        <v>0</v>
      </c>
      <c r="J150" s="120">
        <f>H150</f>
        <v>0</v>
      </c>
      <c r="K150" s="121">
        <f>SUM(G150:H150)</f>
        <v>0</v>
      </c>
      <c r="L150" s="122"/>
    </row>
    <row r="151" spans="1:12" hidden="1" outlineLevel="1" x14ac:dyDescent="0.25">
      <c r="A151" s="109">
        <v>1</v>
      </c>
      <c r="B151" s="109"/>
      <c r="C151" s="110"/>
      <c r="D151" s="110"/>
      <c r="E151" s="110"/>
      <c r="F151" s="110"/>
      <c r="G151" s="111"/>
      <c r="H151" s="111"/>
      <c r="I151" s="111">
        <f t="shared" ref="I151:I155" si="14">SUM(G151:H151)</f>
        <v>0</v>
      </c>
      <c r="J151" s="112"/>
      <c r="K151" s="113"/>
      <c r="L151" s="114"/>
    </row>
    <row r="152" spans="1:12" hidden="1" outlineLevel="1" x14ac:dyDescent="0.25">
      <c r="A152" s="109">
        <v>2</v>
      </c>
      <c r="B152" s="109"/>
      <c r="C152" s="110"/>
      <c r="D152" s="110"/>
      <c r="E152" s="110"/>
      <c r="F152" s="110"/>
      <c r="G152" s="111"/>
      <c r="H152" s="111"/>
      <c r="I152" s="111">
        <f t="shared" si="14"/>
        <v>0</v>
      </c>
      <c r="J152" s="112"/>
      <c r="K152" s="113"/>
      <c r="L152" s="114"/>
    </row>
    <row r="153" spans="1:12" hidden="1" outlineLevel="1" x14ac:dyDescent="0.25">
      <c r="A153" s="109">
        <v>3</v>
      </c>
      <c r="B153" s="109"/>
      <c r="C153" s="110"/>
      <c r="D153" s="110"/>
      <c r="E153" s="110"/>
      <c r="F153" s="110"/>
      <c r="G153" s="111"/>
      <c r="H153" s="111"/>
      <c r="I153" s="111">
        <f t="shared" si="14"/>
        <v>0</v>
      </c>
      <c r="J153" s="112"/>
      <c r="K153" s="113"/>
      <c r="L153" s="114"/>
    </row>
    <row r="154" spans="1:12" hidden="1" outlineLevel="1" x14ac:dyDescent="0.25">
      <c r="A154" s="109">
        <v>4</v>
      </c>
      <c r="B154" s="109"/>
      <c r="C154" s="110"/>
      <c r="D154" s="115"/>
      <c r="E154" s="115"/>
      <c r="F154" s="115"/>
      <c r="G154" s="111"/>
      <c r="H154" s="111"/>
      <c r="I154" s="111">
        <f t="shared" si="14"/>
        <v>0</v>
      </c>
      <c r="J154" s="112"/>
      <c r="K154" s="113"/>
      <c r="L154" s="114"/>
    </row>
    <row r="155" spans="1:12" x14ac:dyDescent="0.25">
      <c r="A155" s="109"/>
      <c r="B155" s="109"/>
      <c r="C155" s="110"/>
      <c r="D155" s="115"/>
      <c r="E155" s="115"/>
      <c r="F155" s="115"/>
      <c r="G155" s="115"/>
      <c r="H155" s="115"/>
      <c r="I155" s="111">
        <f t="shared" si="14"/>
        <v>0</v>
      </c>
      <c r="J155" s="112"/>
      <c r="K155" s="113"/>
      <c r="L155" s="114"/>
    </row>
    <row r="156" spans="1:12" collapsed="1" x14ac:dyDescent="0.25">
      <c r="A156" s="116">
        <v>9250</v>
      </c>
      <c r="B156" s="116" t="s">
        <v>48</v>
      </c>
      <c r="C156" s="117" t="s">
        <v>25</v>
      </c>
      <c r="D156" s="118">
        <v>0</v>
      </c>
      <c r="E156" s="118"/>
      <c r="F156" s="118"/>
      <c r="G156" s="119">
        <f>SUM(D156,G157:G161)</f>
        <v>0</v>
      </c>
      <c r="H156" s="119">
        <f>SUM(H157:H161)</f>
        <v>0</v>
      </c>
      <c r="I156" s="119">
        <f>SUM(I157:I161)</f>
        <v>0</v>
      </c>
      <c r="J156" s="120">
        <f>H156</f>
        <v>0</v>
      </c>
      <c r="K156" s="121">
        <f>SUM(G156:H156)</f>
        <v>0</v>
      </c>
      <c r="L156" s="122"/>
    </row>
    <row r="157" spans="1:12" hidden="1" outlineLevel="1" x14ac:dyDescent="0.25">
      <c r="A157" s="109">
        <v>1</v>
      </c>
      <c r="B157" s="109"/>
      <c r="C157" s="110"/>
      <c r="D157" s="110"/>
      <c r="E157" s="110"/>
      <c r="F157" s="110"/>
      <c r="G157" s="111"/>
      <c r="H157" s="111"/>
      <c r="I157" s="111">
        <f t="shared" ref="I157:I161" si="15">SUM(G157:H157)</f>
        <v>0</v>
      </c>
      <c r="J157" s="112"/>
      <c r="K157" s="113"/>
      <c r="L157" s="114"/>
    </row>
    <row r="158" spans="1:12" hidden="1" outlineLevel="1" x14ac:dyDescent="0.25">
      <c r="A158" s="109">
        <v>2</v>
      </c>
      <c r="B158" s="109"/>
      <c r="C158" s="110"/>
      <c r="D158" s="110"/>
      <c r="E158" s="110"/>
      <c r="F158" s="110"/>
      <c r="G158" s="111"/>
      <c r="H158" s="111"/>
      <c r="I158" s="111">
        <f t="shared" si="15"/>
        <v>0</v>
      </c>
      <c r="J158" s="112"/>
      <c r="K158" s="113"/>
      <c r="L158" s="114"/>
    </row>
    <row r="159" spans="1:12" hidden="1" outlineLevel="1" x14ac:dyDescent="0.25">
      <c r="A159" s="109">
        <v>3</v>
      </c>
      <c r="B159" s="109"/>
      <c r="C159" s="110"/>
      <c r="D159" s="110"/>
      <c r="E159" s="110"/>
      <c r="F159" s="110"/>
      <c r="G159" s="111"/>
      <c r="H159" s="111"/>
      <c r="I159" s="111">
        <f t="shared" si="15"/>
        <v>0</v>
      </c>
      <c r="J159" s="112"/>
      <c r="K159" s="113"/>
      <c r="L159" s="114"/>
    </row>
    <row r="160" spans="1:12" hidden="1" outlineLevel="1" x14ac:dyDescent="0.25">
      <c r="A160" s="109">
        <v>4</v>
      </c>
      <c r="B160" s="109"/>
      <c r="C160" s="110"/>
      <c r="D160" s="115"/>
      <c r="E160" s="115"/>
      <c r="F160" s="115"/>
      <c r="G160" s="111"/>
      <c r="H160" s="111"/>
      <c r="I160" s="111">
        <f t="shared" si="15"/>
        <v>0</v>
      </c>
      <c r="J160" s="112"/>
      <c r="K160" s="113"/>
      <c r="L160" s="114"/>
    </row>
    <row r="161" spans="1:12" x14ac:dyDescent="0.25">
      <c r="A161" s="109"/>
      <c r="B161" s="109"/>
      <c r="C161" s="110"/>
      <c r="D161" s="115"/>
      <c r="E161" s="115"/>
      <c r="F161" s="115"/>
      <c r="G161" s="115"/>
      <c r="H161" s="115"/>
      <c r="I161" s="111">
        <f t="shared" si="15"/>
        <v>0</v>
      </c>
      <c r="J161" s="112"/>
      <c r="K161" s="113"/>
      <c r="L161" s="114"/>
    </row>
    <row r="162" spans="1:12" collapsed="1" x14ac:dyDescent="0.25">
      <c r="A162" s="116">
        <v>9500</v>
      </c>
      <c r="B162" s="116" t="s">
        <v>49</v>
      </c>
      <c r="C162" s="117" t="s">
        <v>25</v>
      </c>
      <c r="D162" s="118">
        <v>0</v>
      </c>
      <c r="E162" s="118"/>
      <c r="F162" s="118"/>
      <c r="G162" s="119">
        <f>SUM(D162,G163:G167)</f>
        <v>0</v>
      </c>
      <c r="H162" s="119">
        <f>SUM(H163:H167)</f>
        <v>0</v>
      </c>
      <c r="I162" s="119">
        <f>SUM(I163:I167)</f>
        <v>0</v>
      </c>
      <c r="J162" s="120">
        <f>H162</f>
        <v>0</v>
      </c>
      <c r="K162" s="121">
        <f>SUM(G162:H162)</f>
        <v>0</v>
      </c>
      <c r="L162" s="122"/>
    </row>
    <row r="163" spans="1:12" hidden="1" outlineLevel="1" x14ac:dyDescent="0.25">
      <c r="A163" s="109">
        <v>1</v>
      </c>
      <c r="B163" s="109"/>
      <c r="C163" s="110"/>
      <c r="D163" s="110"/>
      <c r="E163" s="110"/>
      <c r="F163" s="110"/>
      <c r="G163" s="111"/>
      <c r="H163" s="111"/>
      <c r="I163" s="111">
        <f t="shared" ref="I163:I167" si="16">SUM(G163:H163)</f>
        <v>0</v>
      </c>
      <c r="J163" s="112"/>
      <c r="K163" s="113"/>
      <c r="L163" s="114"/>
    </row>
    <row r="164" spans="1:12" hidden="1" outlineLevel="1" x14ac:dyDescent="0.25">
      <c r="A164" s="109">
        <v>2</v>
      </c>
      <c r="B164" s="109"/>
      <c r="C164" s="110"/>
      <c r="D164" s="110"/>
      <c r="E164" s="110"/>
      <c r="F164" s="110"/>
      <c r="G164" s="111"/>
      <c r="H164" s="111"/>
      <c r="I164" s="111">
        <f t="shared" si="16"/>
        <v>0</v>
      </c>
      <c r="J164" s="112"/>
      <c r="K164" s="113"/>
      <c r="L164" s="114"/>
    </row>
    <row r="165" spans="1:12" hidden="1" outlineLevel="1" x14ac:dyDescent="0.25">
      <c r="A165" s="109">
        <v>3</v>
      </c>
      <c r="B165" s="109"/>
      <c r="C165" s="110"/>
      <c r="D165" s="110"/>
      <c r="E165" s="110"/>
      <c r="F165" s="110"/>
      <c r="G165" s="111"/>
      <c r="H165" s="111"/>
      <c r="I165" s="111">
        <f t="shared" si="16"/>
        <v>0</v>
      </c>
      <c r="J165" s="112"/>
      <c r="K165" s="113"/>
      <c r="L165" s="114"/>
    </row>
    <row r="166" spans="1:12" hidden="1" outlineLevel="1" x14ac:dyDescent="0.25">
      <c r="A166" s="109">
        <v>4</v>
      </c>
      <c r="B166" s="109"/>
      <c r="C166" s="110"/>
      <c r="D166" s="115"/>
      <c r="E166" s="115"/>
      <c r="F166" s="115"/>
      <c r="G166" s="111"/>
      <c r="H166" s="111"/>
      <c r="I166" s="111">
        <f t="shared" si="16"/>
        <v>0</v>
      </c>
      <c r="J166" s="112"/>
      <c r="K166" s="113"/>
      <c r="L166" s="114"/>
    </row>
    <row r="167" spans="1:12" x14ac:dyDescent="0.25">
      <c r="A167" s="109"/>
      <c r="B167" s="109"/>
      <c r="C167" s="110"/>
      <c r="D167" s="115"/>
      <c r="E167" s="115"/>
      <c r="F167" s="115"/>
      <c r="G167" s="115"/>
      <c r="H167" s="115"/>
      <c r="I167" s="111">
        <f t="shared" si="16"/>
        <v>0</v>
      </c>
      <c r="J167" s="112"/>
      <c r="K167" s="113"/>
      <c r="L167" s="114"/>
    </row>
    <row r="168" spans="1:12" collapsed="1" x14ac:dyDescent="0.25">
      <c r="A168" s="116">
        <v>9660</v>
      </c>
      <c r="B168" s="116" t="s">
        <v>50</v>
      </c>
      <c r="C168" s="117" t="s">
        <v>25</v>
      </c>
      <c r="D168" s="118">
        <v>0</v>
      </c>
      <c r="E168" s="118"/>
      <c r="F168" s="118"/>
      <c r="G168" s="119">
        <f>SUM(D168,G169:G173)</f>
        <v>0</v>
      </c>
      <c r="H168" s="119">
        <f>SUM(H169:H173)</f>
        <v>0</v>
      </c>
      <c r="I168" s="119">
        <f>SUM(I169:I173)</f>
        <v>0</v>
      </c>
      <c r="J168" s="120">
        <f>H168</f>
        <v>0</v>
      </c>
      <c r="K168" s="121">
        <f>SUM(G168:H168)</f>
        <v>0</v>
      </c>
      <c r="L168" s="122"/>
    </row>
    <row r="169" spans="1:12" hidden="1" outlineLevel="1" x14ac:dyDescent="0.25">
      <c r="A169" s="109">
        <v>1</v>
      </c>
      <c r="B169" s="109"/>
      <c r="C169" s="110"/>
      <c r="D169" s="110"/>
      <c r="E169" s="110"/>
      <c r="F169" s="110"/>
      <c r="G169" s="111"/>
      <c r="H169" s="111"/>
      <c r="I169" s="111">
        <f t="shared" ref="I169:I173" si="17">SUM(G169:H169)</f>
        <v>0</v>
      </c>
      <c r="J169" s="112"/>
      <c r="K169" s="113"/>
      <c r="L169" s="114"/>
    </row>
    <row r="170" spans="1:12" hidden="1" outlineLevel="1" x14ac:dyDescent="0.25">
      <c r="A170" s="109">
        <v>2</v>
      </c>
      <c r="B170" s="109"/>
      <c r="C170" s="110"/>
      <c r="D170" s="110"/>
      <c r="E170" s="110"/>
      <c r="F170" s="110"/>
      <c r="G170" s="111"/>
      <c r="H170" s="111"/>
      <c r="I170" s="111">
        <f t="shared" si="17"/>
        <v>0</v>
      </c>
      <c r="J170" s="112"/>
      <c r="K170" s="113"/>
      <c r="L170" s="114"/>
    </row>
    <row r="171" spans="1:12" hidden="1" outlineLevel="1" x14ac:dyDescent="0.25">
      <c r="A171" s="109">
        <v>3</v>
      </c>
      <c r="B171" s="109"/>
      <c r="C171" s="110"/>
      <c r="D171" s="110"/>
      <c r="E171" s="110"/>
      <c r="F171" s="110"/>
      <c r="G171" s="111"/>
      <c r="H171" s="111"/>
      <c r="I171" s="111">
        <f t="shared" si="17"/>
        <v>0</v>
      </c>
      <c r="J171" s="112"/>
      <c r="K171" s="113"/>
      <c r="L171" s="114"/>
    </row>
    <row r="172" spans="1:12" hidden="1" outlineLevel="1" x14ac:dyDescent="0.25">
      <c r="A172" s="109">
        <v>4</v>
      </c>
      <c r="B172" s="109"/>
      <c r="C172" s="110"/>
      <c r="D172" s="115"/>
      <c r="E172" s="115"/>
      <c r="F172" s="115"/>
      <c r="G172" s="111"/>
      <c r="H172" s="111"/>
      <c r="I172" s="111">
        <f t="shared" si="17"/>
        <v>0</v>
      </c>
      <c r="J172" s="112"/>
      <c r="K172" s="113"/>
      <c r="L172" s="114"/>
    </row>
    <row r="173" spans="1:12" x14ac:dyDescent="0.25">
      <c r="A173" s="109"/>
      <c r="B173" s="109"/>
      <c r="C173" s="110"/>
      <c r="D173" s="115"/>
      <c r="E173" s="115"/>
      <c r="F173" s="115"/>
      <c r="G173" s="115"/>
      <c r="H173" s="115"/>
      <c r="I173" s="111">
        <f t="shared" si="17"/>
        <v>0</v>
      </c>
      <c r="J173" s="112"/>
      <c r="K173" s="113"/>
      <c r="L173" s="114"/>
    </row>
    <row r="174" spans="1:12" collapsed="1" x14ac:dyDescent="0.25">
      <c r="A174" s="116">
        <v>9900</v>
      </c>
      <c r="B174" s="116" t="s">
        <v>51</v>
      </c>
      <c r="C174" s="117" t="s">
        <v>25</v>
      </c>
      <c r="D174" s="118">
        <v>0</v>
      </c>
      <c r="E174" s="118"/>
      <c r="F174" s="118"/>
      <c r="G174" s="119">
        <f>SUM(D174,G175:G179)</f>
        <v>0</v>
      </c>
      <c r="H174" s="119">
        <f>SUM(H175:H179)</f>
        <v>0</v>
      </c>
      <c r="I174" s="119">
        <f>SUM(I175:I179)</f>
        <v>0</v>
      </c>
      <c r="J174" s="120">
        <f>H174</f>
        <v>0</v>
      </c>
      <c r="K174" s="121">
        <f>SUM(G174:H174)</f>
        <v>0</v>
      </c>
      <c r="L174" s="122"/>
    </row>
    <row r="175" spans="1:12" hidden="1" outlineLevel="1" x14ac:dyDescent="0.25">
      <c r="A175" s="109">
        <v>1</v>
      </c>
      <c r="B175" s="109"/>
      <c r="C175" s="110"/>
      <c r="D175" s="110"/>
      <c r="E175" s="110"/>
      <c r="F175" s="110"/>
      <c r="G175" s="111"/>
      <c r="H175" s="111"/>
      <c r="I175" s="111">
        <f t="shared" ref="I175:I179" si="18">SUM(G175:H175)</f>
        <v>0</v>
      </c>
      <c r="J175" s="112"/>
      <c r="K175" s="113"/>
      <c r="L175" s="114"/>
    </row>
    <row r="176" spans="1:12" hidden="1" outlineLevel="1" x14ac:dyDescent="0.25">
      <c r="A176" s="109">
        <v>2</v>
      </c>
      <c r="B176" s="109"/>
      <c r="C176" s="110"/>
      <c r="D176" s="110"/>
      <c r="E176" s="110"/>
      <c r="F176" s="110"/>
      <c r="G176" s="111"/>
      <c r="H176" s="111"/>
      <c r="I176" s="111">
        <f t="shared" si="18"/>
        <v>0</v>
      </c>
      <c r="J176" s="112"/>
      <c r="K176" s="113"/>
      <c r="L176" s="114"/>
    </row>
    <row r="177" spans="1:12" hidden="1" outlineLevel="1" x14ac:dyDescent="0.25">
      <c r="A177" s="109">
        <v>3</v>
      </c>
      <c r="B177" s="109"/>
      <c r="C177" s="110"/>
      <c r="D177" s="110"/>
      <c r="E177" s="110"/>
      <c r="F177" s="110"/>
      <c r="G177" s="111"/>
      <c r="H177" s="111"/>
      <c r="I177" s="111">
        <f t="shared" si="18"/>
        <v>0</v>
      </c>
      <c r="J177" s="112"/>
      <c r="K177" s="113"/>
      <c r="L177" s="114"/>
    </row>
    <row r="178" spans="1:12" hidden="1" outlineLevel="1" x14ac:dyDescent="0.25">
      <c r="A178" s="109">
        <v>4</v>
      </c>
      <c r="B178" s="109"/>
      <c r="C178" s="110"/>
      <c r="D178" s="115"/>
      <c r="E178" s="115"/>
      <c r="F178" s="115"/>
      <c r="G178" s="111"/>
      <c r="H178" s="111"/>
      <c r="I178" s="111">
        <f t="shared" si="18"/>
        <v>0</v>
      </c>
      <c r="J178" s="112"/>
      <c r="K178" s="113"/>
      <c r="L178" s="114"/>
    </row>
    <row r="179" spans="1:12" x14ac:dyDescent="0.25">
      <c r="A179" s="109"/>
      <c r="B179" s="109"/>
      <c r="C179" s="110"/>
      <c r="D179" s="115"/>
      <c r="E179" s="115"/>
      <c r="F179" s="115"/>
      <c r="G179" s="115"/>
      <c r="H179" s="115"/>
      <c r="I179" s="111">
        <f t="shared" si="18"/>
        <v>0</v>
      </c>
      <c r="J179" s="112"/>
      <c r="K179" s="113"/>
      <c r="L179" s="114"/>
    </row>
    <row r="180" spans="1:12" collapsed="1" x14ac:dyDescent="0.25">
      <c r="A180" s="116">
        <v>10800</v>
      </c>
      <c r="B180" s="116" t="s">
        <v>52</v>
      </c>
      <c r="C180" s="117" t="s">
        <v>25</v>
      </c>
      <c r="D180" s="118">
        <v>0</v>
      </c>
      <c r="E180" s="118"/>
      <c r="F180" s="118"/>
      <c r="G180" s="119">
        <f>SUM(D180,G181:G185)</f>
        <v>0</v>
      </c>
      <c r="H180" s="119">
        <f>SUM(H181:H185)</f>
        <v>0</v>
      </c>
      <c r="I180" s="119">
        <f>SUM(I181:I185)</f>
        <v>0</v>
      </c>
      <c r="J180" s="120">
        <f>H180</f>
        <v>0</v>
      </c>
      <c r="K180" s="121">
        <f>SUM(G180:H180)</f>
        <v>0</v>
      </c>
      <c r="L180" s="122"/>
    </row>
    <row r="181" spans="1:12" hidden="1" outlineLevel="1" x14ac:dyDescent="0.25">
      <c r="A181" s="109">
        <v>1</v>
      </c>
      <c r="B181" s="109"/>
      <c r="C181" s="110"/>
      <c r="D181" s="110"/>
      <c r="E181" s="110"/>
      <c r="F181" s="110"/>
      <c r="G181" s="111"/>
      <c r="H181" s="111"/>
      <c r="I181" s="111">
        <f t="shared" ref="I181:I185" si="19">SUM(G181:H181)</f>
        <v>0</v>
      </c>
      <c r="J181" s="112"/>
      <c r="K181" s="113"/>
      <c r="L181" s="114"/>
    </row>
    <row r="182" spans="1:12" hidden="1" outlineLevel="1" x14ac:dyDescent="0.25">
      <c r="A182" s="109">
        <v>2</v>
      </c>
      <c r="B182" s="109"/>
      <c r="C182" s="110"/>
      <c r="D182" s="110"/>
      <c r="E182" s="110"/>
      <c r="F182" s="110"/>
      <c r="G182" s="111"/>
      <c r="H182" s="111"/>
      <c r="I182" s="111">
        <f t="shared" si="19"/>
        <v>0</v>
      </c>
      <c r="J182" s="112"/>
      <c r="K182" s="113"/>
      <c r="L182" s="114"/>
    </row>
    <row r="183" spans="1:12" hidden="1" outlineLevel="1" x14ac:dyDescent="0.25">
      <c r="A183" s="109">
        <v>3</v>
      </c>
      <c r="B183" s="109"/>
      <c r="C183" s="110"/>
      <c r="D183" s="110"/>
      <c r="E183" s="110"/>
      <c r="F183" s="110"/>
      <c r="G183" s="111"/>
      <c r="H183" s="111"/>
      <c r="I183" s="111">
        <f t="shared" si="19"/>
        <v>0</v>
      </c>
      <c r="J183" s="112"/>
      <c r="K183" s="113"/>
      <c r="L183" s="114"/>
    </row>
    <row r="184" spans="1:12" hidden="1" outlineLevel="1" x14ac:dyDescent="0.25">
      <c r="A184" s="109">
        <v>4</v>
      </c>
      <c r="B184" s="109"/>
      <c r="C184" s="110"/>
      <c r="D184" s="115"/>
      <c r="E184" s="115"/>
      <c r="F184" s="115"/>
      <c r="G184" s="111"/>
      <c r="H184" s="111"/>
      <c r="I184" s="111">
        <f t="shared" si="19"/>
        <v>0</v>
      </c>
      <c r="J184" s="112"/>
      <c r="K184" s="113"/>
      <c r="L184" s="114"/>
    </row>
    <row r="185" spans="1:12" x14ac:dyDescent="0.25">
      <c r="A185" s="109"/>
      <c r="B185" s="109"/>
      <c r="C185" s="110"/>
      <c r="D185" s="115"/>
      <c r="E185" s="115"/>
      <c r="F185" s="115"/>
      <c r="G185" s="115"/>
      <c r="H185" s="115"/>
      <c r="I185" s="111">
        <f t="shared" si="19"/>
        <v>0</v>
      </c>
      <c r="J185" s="112"/>
      <c r="K185" s="113"/>
      <c r="L185" s="114"/>
    </row>
    <row r="186" spans="1:12" collapsed="1" x14ac:dyDescent="0.25">
      <c r="A186" s="116">
        <v>11400</v>
      </c>
      <c r="B186" s="116" t="s">
        <v>53</v>
      </c>
      <c r="C186" s="117" t="s">
        <v>25</v>
      </c>
      <c r="D186" s="118">
        <v>0</v>
      </c>
      <c r="E186" s="118"/>
      <c r="F186" s="118"/>
      <c r="G186" s="119">
        <f>SUM(D186,G187:G191)</f>
        <v>0</v>
      </c>
      <c r="H186" s="119">
        <f>SUM(H187:H191)</f>
        <v>0</v>
      </c>
      <c r="I186" s="119">
        <f>SUM(I187:I191)</f>
        <v>0</v>
      </c>
      <c r="J186" s="120">
        <f>H186</f>
        <v>0</v>
      </c>
      <c r="K186" s="121">
        <f>SUM(G186:H186)</f>
        <v>0</v>
      </c>
      <c r="L186" s="122"/>
    </row>
    <row r="187" spans="1:12" hidden="1" outlineLevel="1" x14ac:dyDescent="0.25">
      <c r="A187" s="109">
        <v>1</v>
      </c>
      <c r="B187" s="109"/>
      <c r="C187" s="110"/>
      <c r="D187" s="110"/>
      <c r="E187" s="110"/>
      <c r="F187" s="110"/>
      <c r="G187" s="111"/>
      <c r="H187" s="111"/>
      <c r="I187" s="111">
        <f t="shared" ref="I187:I191" si="20">SUM(G187:H187)</f>
        <v>0</v>
      </c>
      <c r="J187" s="112"/>
      <c r="K187" s="113"/>
      <c r="L187" s="114"/>
    </row>
    <row r="188" spans="1:12" hidden="1" outlineLevel="1" x14ac:dyDescent="0.25">
      <c r="A188" s="109">
        <v>2</v>
      </c>
      <c r="B188" s="109"/>
      <c r="C188" s="110"/>
      <c r="D188" s="110"/>
      <c r="E188" s="110"/>
      <c r="F188" s="110"/>
      <c r="G188" s="111"/>
      <c r="H188" s="111"/>
      <c r="I188" s="111">
        <f t="shared" si="20"/>
        <v>0</v>
      </c>
      <c r="J188" s="112"/>
      <c r="K188" s="113"/>
      <c r="L188" s="114"/>
    </row>
    <row r="189" spans="1:12" hidden="1" outlineLevel="1" x14ac:dyDescent="0.25">
      <c r="A189" s="109">
        <v>3</v>
      </c>
      <c r="B189" s="109"/>
      <c r="C189" s="110"/>
      <c r="D189" s="110"/>
      <c r="E189" s="110"/>
      <c r="F189" s="110"/>
      <c r="G189" s="111"/>
      <c r="H189" s="111"/>
      <c r="I189" s="111">
        <f t="shared" si="20"/>
        <v>0</v>
      </c>
      <c r="J189" s="112"/>
      <c r="K189" s="113"/>
      <c r="L189" s="114"/>
    </row>
    <row r="190" spans="1:12" hidden="1" outlineLevel="1" x14ac:dyDescent="0.25">
      <c r="A190" s="109">
        <v>4</v>
      </c>
      <c r="B190" s="109"/>
      <c r="C190" s="110"/>
      <c r="D190" s="115"/>
      <c r="E190" s="115"/>
      <c r="F190" s="115"/>
      <c r="G190" s="111"/>
      <c r="H190" s="111"/>
      <c r="I190" s="111">
        <f t="shared" si="20"/>
        <v>0</v>
      </c>
      <c r="J190" s="112"/>
      <c r="K190" s="113"/>
      <c r="L190" s="114"/>
    </row>
    <row r="191" spans="1:12" x14ac:dyDescent="0.25">
      <c r="A191" s="109"/>
      <c r="B191" s="109"/>
      <c r="C191" s="110"/>
      <c r="D191" s="115"/>
      <c r="E191" s="115"/>
      <c r="F191" s="115"/>
      <c r="G191" s="115"/>
      <c r="H191" s="115"/>
      <c r="I191" s="111">
        <f t="shared" si="20"/>
        <v>0</v>
      </c>
      <c r="J191" s="112"/>
      <c r="K191" s="113"/>
      <c r="L191" s="114"/>
    </row>
    <row r="192" spans="1:12" collapsed="1" x14ac:dyDescent="0.25">
      <c r="A192" s="116">
        <v>11450</v>
      </c>
      <c r="B192" s="116" t="s">
        <v>54</v>
      </c>
      <c r="C192" s="117" t="s">
        <v>25</v>
      </c>
      <c r="D192" s="118">
        <v>0</v>
      </c>
      <c r="E192" s="118"/>
      <c r="F192" s="118"/>
      <c r="G192" s="119">
        <f>SUM(D192,G193:G197)</f>
        <v>0</v>
      </c>
      <c r="H192" s="119">
        <f>SUM(H193:H197)</f>
        <v>0</v>
      </c>
      <c r="I192" s="119">
        <f>SUM(I193:I197)</f>
        <v>0</v>
      </c>
      <c r="J192" s="120">
        <f>H192</f>
        <v>0</v>
      </c>
      <c r="K192" s="121">
        <f>SUM(G192:H192)</f>
        <v>0</v>
      </c>
      <c r="L192" s="122"/>
    </row>
    <row r="193" spans="1:12" hidden="1" outlineLevel="1" x14ac:dyDescent="0.25">
      <c r="A193" s="109">
        <v>1</v>
      </c>
      <c r="B193" s="109"/>
      <c r="C193" s="110"/>
      <c r="D193" s="110"/>
      <c r="E193" s="110"/>
      <c r="F193" s="110"/>
      <c r="G193" s="111"/>
      <c r="H193" s="111"/>
      <c r="I193" s="111">
        <f t="shared" ref="I193:I197" si="21">SUM(G193:H193)</f>
        <v>0</v>
      </c>
      <c r="J193" s="112"/>
      <c r="K193" s="113"/>
      <c r="L193" s="114"/>
    </row>
    <row r="194" spans="1:12" hidden="1" outlineLevel="1" x14ac:dyDescent="0.25">
      <c r="A194" s="109">
        <v>2</v>
      </c>
      <c r="B194" s="109"/>
      <c r="C194" s="110"/>
      <c r="D194" s="110"/>
      <c r="E194" s="110"/>
      <c r="F194" s="110"/>
      <c r="G194" s="111"/>
      <c r="H194" s="111"/>
      <c r="I194" s="111">
        <f t="shared" si="21"/>
        <v>0</v>
      </c>
      <c r="J194" s="112"/>
      <c r="K194" s="113"/>
      <c r="L194" s="114"/>
    </row>
    <row r="195" spans="1:12" hidden="1" outlineLevel="1" x14ac:dyDescent="0.25">
      <c r="A195" s="109">
        <v>3</v>
      </c>
      <c r="B195" s="109"/>
      <c r="C195" s="110"/>
      <c r="D195" s="110"/>
      <c r="E195" s="110"/>
      <c r="F195" s="110"/>
      <c r="G195" s="111"/>
      <c r="H195" s="111"/>
      <c r="I195" s="111">
        <f t="shared" si="21"/>
        <v>0</v>
      </c>
      <c r="J195" s="112"/>
      <c r="K195" s="113"/>
      <c r="L195" s="114"/>
    </row>
    <row r="196" spans="1:12" hidden="1" outlineLevel="1" x14ac:dyDescent="0.25">
      <c r="A196" s="109">
        <v>4</v>
      </c>
      <c r="B196" s="109"/>
      <c r="C196" s="110"/>
      <c r="D196" s="115"/>
      <c r="E196" s="115"/>
      <c r="F196" s="115"/>
      <c r="G196" s="111"/>
      <c r="H196" s="111"/>
      <c r="I196" s="111">
        <f t="shared" si="21"/>
        <v>0</v>
      </c>
      <c r="J196" s="112"/>
      <c r="K196" s="113"/>
      <c r="L196" s="114"/>
    </row>
    <row r="197" spans="1:12" x14ac:dyDescent="0.25">
      <c r="A197" s="109"/>
      <c r="B197" s="109"/>
      <c r="C197" s="110"/>
      <c r="D197" s="115"/>
      <c r="E197" s="115"/>
      <c r="F197" s="115"/>
      <c r="G197" s="115"/>
      <c r="H197" s="115"/>
      <c r="I197" s="111">
        <f t="shared" si="21"/>
        <v>0</v>
      </c>
      <c r="J197" s="112"/>
      <c r="K197" s="113"/>
      <c r="L197" s="114"/>
    </row>
    <row r="198" spans="1:12" collapsed="1" x14ac:dyDescent="0.25">
      <c r="A198" s="116">
        <v>12510</v>
      </c>
      <c r="B198" s="116" t="s">
        <v>55</v>
      </c>
      <c r="C198" s="117" t="s">
        <v>25</v>
      </c>
      <c r="D198" s="118">
        <v>0</v>
      </c>
      <c r="E198" s="118"/>
      <c r="F198" s="118"/>
      <c r="G198" s="119">
        <f>SUM(D198,G199:G202)</f>
        <v>0</v>
      </c>
      <c r="H198" s="119">
        <f>SUM(H199:H202)</f>
        <v>0</v>
      </c>
      <c r="I198" s="119">
        <f>SUM(I199:I202)</f>
        <v>0</v>
      </c>
      <c r="J198" s="120">
        <f>H198</f>
        <v>0</v>
      </c>
      <c r="K198" s="121">
        <f>SUM(G198:H198)</f>
        <v>0</v>
      </c>
      <c r="L198" s="122"/>
    </row>
    <row r="199" spans="1:12" hidden="1" outlineLevel="1" x14ac:dyDescent="0.25">
      <c r="A199" s="109">
        <v>1</v>
      </c>
      <c r="B199" s="109"/>
      <c r="C199" s="110"/>
      <c r="D199" s="110"/>
      <c r="E199" s="110"/>
      <c r="F199" s="110"/>
      <c r="G199" s="111"/>
      <c r="H199" s="111"/>
      <c r="I199" s="111">
        <f t="shared" ref="I199:I233" si="22">SUM(G199:H199)</f>
        <v>0</v>
      </c>
      <c r="J199" s="112"/>
      <c r="K199" s="113"/>
      <c r="L199" s="114"/>
    </row>
    <row r="200" spans="1:12" hidden="1" outlineLevel="1" x14ac:dyDescent="0.25">
      <c r="A200" s="109">
        <v>2</v>
      </c>
      <c r="B200" s="109"/>
      <c r="C200" s="110"/>
      <c r="D200" s="110"/>
      <c r="E200" s="110"/>
      <c r="F200" s="110"/>
      <c r="G200" s="111"/>
      <c r="H200" s="111"/>
      <c r="I200" s="111">
        <f t="shared" si="22"/>
        <v>0</v>
      </c>
      <c r="J200" s="112"/>
      <c r="K200" s="113"/>
      <c r="L200" s="114"/>
    </row>
    <row r="201" spans="1:12" hidden="1" outlineLevel="1" x14ac:dyDescent="0.25">
      <c r="A201" s="109">
        <v>3</v>
      </c>
      <c r="B201" s="109"/>
      <c r="C201" s="110"/>
      <c r="D201" s="110"/>
      <c r="E201" s="110"/>
      <c r="F201" s="110"/>
      <c r="G201" s="111"/>
      <c r="H201" s="111"/>
      <c r="I201" s="111">
        <f t="shared" si="22"/>
        <v>0</v>
      </c>
      <c r="J201" s="112"/>
      <c r="K201" s="113"/>
      <c r="L201" s="114"/>
    </row>
    <row r="202" spans="1:12" hidden="1" outlineLevel="1" x14ac:dyDescent="0.25">
      <c r="A202" s="145">
        <v>4</v>
      </c>
      <c r="B202" s="145"/>
      <c r="C202" s="146"/>
      <c r="D202" s="147"/>
      <c r="E202" s="147"/>
      <c r="F202" s="147"/>
      <c r="G202" s="148"/>
      <c r="H202" s="148"/>
      <c r="I202" s="148">
        <f t="shared" si="22"/>
        <v>0</v>
      </c>
      <c r="J202" s="149"/>
      <c r="K202" s="150"/>
      <c r="L202" s="151"/>
    </row>
    <row r="203" spans="1:12" s="143" customFormat="1" x14ac:dyDescent="0.25">
      <c r="A203" s="152"/>
      <c r="B203" s="152"/>
      <c r="C203" s="152"/>
      <c r="D203" s="152"/>
      <c r="E203" s="152"/>
      <c r="F203" s="152"/>
      <c r="G203" s="152"/>
      <c r="H203" s="152"/>
      <c r="I203" s="148">
        <f t="shared" si="22"/>
        <v>0</v>
      </c>
      <c r="J203" s="152"/>
      <c r="K203" s="152"/>
      <c r="L203" s="152"/>
    </row>
    <row r="204" spans="1:12" collapsed="1" x14ac:dyDescent="0.25">
      <c r="A204" s="102">
        <v>14240</v>
      </c>
      <c r="B204" s="102" t="s">
        <v>56</v>
      </c>
      <c r="C204" s="103" t="s">
        <v>25</v>
      </c>
      <c r="D204" s="104">
        <v>0</v>
      </c>
      <c r="E204" s="104"/>
      <c r="F204" s="104"/>
      <c r="G204" s="105">
        <f>SUM(D204,G205:G209)</f>
        <v>0</v>
      </c>
      <c r="H204" s="105">
        <f>SUM(H205:H209)</f>
        <v>0</v>
      </c>
      <c r="I204" s="105">
        <f>SUM(I205:I209)</f>
        <v>0</v>
      </c>
      <c r="J204" s="106">
        <f>H204</f>
        <v>0</v>
      </c>
      <c r="K204" s="107">
        <f>SUM(G204:H204)</f>
        <v>0</v>
      </c>
      <c r="L204" s="108"/>
    </row>
    <row r="205" spans="1:12" hidden="1" outlineLevel="1" x14ac:dyDescent="0.25">
      <c r="A205" s="109">
        <v>1</v>
      </c>
      <c r="B205" s="109"/>
      <c r="C205" s="110"/>
      <c r="D205" s="110"/>
      <c r="E205" s="110"/>
      <c r="F205" s="110"/>
      <c r="G205" s="111"/>
      <c r="H205" s="111"/>
      <c r="I205" s="111">
        <f t="shared" si="22"/>
        <v>0</v>
      </c>
      <c r="J205" s="112"/>
      <c r="K205" s="113"/>
      <c r="L205" s="114"/>
    </row>
    <row r="206" spans="1:12" hidden="1" outlineLevel="1" x14ac:dyDescent="0.25">
      <c r="A206" s="109">
        <v>2</v>
      </c>
      <c r="B206" s="109"/>
      <c r="C206" s="110"/>
      <c r="D206" s="110"/>
      <c r="E206" s="110"/>
      <c r="F206" s="110"/>
      <c r="G206" s="111"/>
      <c r="H206" s="111"/>
      <c r="I206" s="111">
        <f t="shared" si="22"/>
        <v>0</v>
      </c>
      <c r="J206" s="112"/>
      <c r="K206" s="113"/>
      <c r="L206" s="114"/>
    </row>
    <row r="207" spans="1:12" hidden="1" outlineLevel="1" x14ac:dyDescent="0.25">
      <c r="A207" s="109">
        <v>3</v>
      </c>
      <c r="B207" s="109"/>
      <c r="C207" s="110"/>
      <c r="D207" s="110"/>
      <c r="E207" s="110"/>
      <c r="F207" s="110"/>
      <c r="G207" s="111"/>
      <c r="H207" s="111"/>
      <c r="I207" s="111">
        <f t="shared" si="22"/>
        <v>0</v>
      </c>
      <c r="J207" s="112"/>
      <c r="K207" s="113"/>
      <c r="L207" s="114"/>
    </row>
    <row r="208" spans="1:12" hidden="1" outlineLevel="1" x14ac:dyDescent="0.25">
      <c r="A208" s="109">
        <v>4</v>
      </c>
      <c r="B208" s="109"/>
      <c r="C208" s="110"/>
      <c r="D208" s="115"/>
      <c r="E208" s="115"/>
      <c r="F208" s="115"/>
      <c r="G208" s="111"/>
      <c r="H208" s="111"/>
      <c r="I208" s="111">
        <f t="shared" si="22"/>
        <v>0</v>
      </c>
      <c r="J208" s="112"/>
      <c r="K208" s="113"/>
      <c r="L208" s="114"/>
    </row>
    <row r="209" spans="1:12" x14ac:dyDescent="0.25">
      <c r="A209" s="109"/>
      <c r="B209" s="109"/>
      <c r="C209" s="110"/>
      <c r="D209" s="115"/>
      <c r="E209" s="115"/>
      <c r="F209" s="115"/>
      <c r="G209" s="115"/>
      <c r="H209" s="115"/>
      <c r="I209" s="111">
        <f t="shared" si="22"/>
        <v>0</v>
      </c>
      <c r="J209" s="112"/>
      <c r="K209" s="113"/>
      <c r="L209" s="114"/>
    </row>
    <row r="210" spans="1:12" collapsed="1" x14ac:dyDescent="0.25">
      <c r="A210" s="116">
        <v>15300</v>
      </c>
      <c r="B210" s="116" t="s">
        <v>57</v>
      </c>
      <c r="C210" s="117" t="s">
        <v>25</v>
      </c>
      <c r="D210" s="118">
        <v>0</v>
      </c>
      <c r="E210" s="118"/>
      <c r="F210" s="118"/>
      <c r="G210" s="119">
        <f>SUM(D210,G211:G215)</f>
        <v>0</v>
      </c>
      <c r="H210" s="119">
        <f>SUM(H211:H215)</f>
        <v>0</v>
      </c>
      <c r="I210" s="119">
        <f>SUM(I211:I215)</f>
        <v>0</v>
      </c>
      <c r="J210" s="120">
        <f>H210</f>
        <v>0</v>
      </c>
      <c r="K210" s="121">
        <f>SUM(G210:H210)</f>
        <v>0</v>
      </c>
      <c r="L210" s="122"/>
    </row>
    <row r="211" spans="1:12" hidden="1" outlineLevel="1" x14ac:dyDescent="0.25">
      <c r="A211" s="109">
        <v>1</v>
      </c>
      <c r="B211" s="109"/>
      <c r="C211" s="110"/>
      <c r="D211" s="110"/>
      <c r="E211" s="110"/>
      <c r="F211" s="110"/>
      <c r="G211" s="111"/>
      <c r="H211" s="111"/>
      <c r="I211" s="111">
        <f t="shared" si="22"/>
        <v>0</v>
      </c>
      <c r="J211" s="112"/>
      <c r="K211" s="113"/>
      <c r="L211" s="114"/>
    </row>
    <row r="212" spans="1:12" hidden="1" outlineLevel="1" x14ac:dyDescent="0.25">
      <c r="A212" s="109">
        <v>2</v>
      </c>
      <c r="B212" s="109"/>
      <c r="C212" s="110"/>
      <c r="D212" s="110"/>
      <c r="E212" s="110"/>
      <c r="F212" s="110"/>
      <c r="G212" s="111"/>
      <c r="H212" s="111"/>
      <c r="I212" s="111">
        <f t="shared" si="22"/>
        <v>0</v>
      </c>
      <c r="J212" s="112"/>
      <c r="K212" s="113"/>
      <c r="L212" s="114"/>
    </row>
    <row r="213" spans="1:12" hidden="1" outlineLevel="1" x14ac:dyDescent="0.25">
      <c r="A213" s="109">
        <v>3</v>
      </c>
      <c r="B213" s="109"/>
      <c r="C213" s="110"/>
      <c r="D213" s="110"/>
      <c r="E213" s="110"/>
      <c r="F213" s="110"/>
      <c r="G213" s="111"/>
      <c r="H213" s="111"/>
      <c r="I213" s="111">
        <f t="shared" si="22"/>
        <v>0</v>
      </c>
      <c r="J213" s="112"/>
      <c r="K213" s="113"/>
      <c r="L213" s="114"/>
    </row>
    <row r="214" spans="1:12" hidden="1" outlineLevel="1" x14ac:dyDescent="0.25">
      <c r="A214" s="109">
        <v>4</v>
      </c>
      <c r="B214" s="109"/>
      <c r="C214" s="110"/>
      <c r="D214" s="115"/>
      <c r="E214" s="115"/>
      <c r="F214" s="115"/>
      <c r="G214" s="111"/>
      <c r="H214" s="111"/>
      <c r="I214" s="111">
        <f t="shared" si="22"/>
        <v>0</v>
      </c>
      <c r="J214" s="112"/>
      <c r="K214" s="113"/>
      <c r="L214" s="114"/>
    </row>
    <row r="215" spans="1:12" x14ac:dyDescent="0.25">
      <c r="A215" s="109"/>
      <c r="B215" s="109"/>
      <c r="C215" s="110"/>
      <c r="D215" s="115"/>
      <c r="E215" s="115"/>
      <c r="F215" s="115"/>
      <c r="G215" s="115"/>
      <c r="H215" s="115"/>
      <c r="I215" s="111">
        <f t="shared" si="22"/>
        <v>0</v>
      </c>
      <c r="J215" s="112"/>
      <c r="K215" s="113"/>
      <c r="L215" s="114"/>
    </row>
    <row r="216" spans="1:12" collapsed="1" x14ac:dyDescent="0.25">
      <c r="A216" s="116">
        <v>15400</v>
      </c>
      <c r="B216" s="116" t="s">
        <v>58</v>
      </c>
      <c r="C216" s="117" t="s">
        <v>25</v>
      </c>
      <c r="D216" s="118">
        <v>0</v>
      </c>
      <c r="E216" s="118"/>
      <c r="F216" s="118"/>
      <c r="G216" s="119">
        <f>SUM(D216,G217:G221)</f>
        <v>0</v>
      </c>
      <c r="H216" s="119">
        <f>SUM(H217:H221)</f>
        <v>0</v>
      </c>
      <c r="I216" s="119">
        <f>SUM(I217:I221)</f>
        <v>0</v>
      </c>
      <c r="J216" s="120">
        <f>H216</f>
        <v>0</v>
      </c>
      <c r="K216" s="121">
        <f>SUM(G216:H216)</f>
        <v>0</v>
      </c>
      <c r="L216" s="122"/>
    </row>
    <row r="217" spans="1:12" hidden="1" outlineLevel="1" x14ac:dyDescent="0.25">
      <c r="A217" s="109">
        <v>1</v>
      </c>
      <c r="B217" s="109"/>
      <c r="C217" s="110"/>
      <c r="D217" s="110"/>
      <c r="E217" s="110"/>
      <c r="F217" s="110"/>
      <c r="G217" s="111"/>
      <c r="H217" s="111"/>
      <c r="I217" s="111">
        <f t="shared" si="22"/>
        <v>0</v>
      </c>
      <c r="J217" s="112"/>
      <c r="K217" s="113"/>
      <c r="L217" s="114"/>
    </row>
    <row r="218" spans="1:12" hidden="1" outlineLevel="1" x14ac:dyDescent="0.25">
      <c r="A218" s="109">
        <v>2</v>
      </c>
      <c r="B218" s="109"/>
      <c r="C218" s="110"/>
      <c r="D218" s="110"/>
      <c r="E218" s="110"/>
      <c r="F218" s="110"/>
      <c r="G218" s="111"/>
      <c r="H218" s="111"/>
      <c r="I218" s="111">
        <f t="shared" si="22"/>
        <v>0</v>
      </c>
      <c r="J218" s="112"/>
      <c r="K218" s="113"/>
      <c r="L218" s="114"/>
    </row>
    <row r="219" spans="1:12" hidden="1" outlineLevel="1" x14ac:dyDescent="0.25">
      <c r="A219" s="109">
        <v>3</v>
      </c>
      <c r="B219" s="109"/>
      <c r="C219" s="110"/>
      <c r="D219" s="110"/>
      <c r="E219" s="110"/>
      <c r="F219" s="110"/>
      <c r="G219" s="111"/>
      <c r="H219" s="111"/>
      <c r="I219" s="111">
        <f t="shared" si="22"/>
        <v>0</v>
      </c>
      <c r="J219" s="112"/>
      <c r="K219" s="113"/>
      <c r="L219" s="114"/>
    </row>
    <row r="220" spans="1:12" hidden="1" outlineLevel="1" x14ac:dyDescent="0.25">
      <c r="A220" s="109">
        <v>4</v>
      </c>
      <c r="B220" s="109"/>
      <c r="C220" s="110"/>
      <c r="D220" s="115"/>
      <c r="E220" s="115"/>
      <c r="F220" s="115"/>
      <c r="G220" s="111"/>
      <c r="H220" s="111"/>
      <c r="I220" s="111">
        <f t="shared" si="22"/>
        <v>0</v>
      </c>
      <c r="J220" s="112"/>
      <c r="K220" s="113"/>
      <c r="L220" s="114"/>
    </row>
    <row r="221" spans="1:12" x14ac:dyDescent="0.25">
      <c r="A221" s="109"/>
      <c r="B221" s="109"/>
      <c r="C221" s="110"/>
      <c r="D221" s="115"/>
      <c r="E221" s="115"/>
      <c r="F221" s="115"/>
      <c r="G221" s="115"/>
      <c r="H221" s="115"/>
      <c r="I221" s="111">
        <f t="shared" si="22"/>
        <v>0</v>
      </c>
      <c r="J221" s="112"/>
      <c r="K221" s="113"/>
      <c r="L221" s="114"/>
    </row>
    <row r="222" spans="1:12" collapsed="1" x14ac:dyDescent="0.25">
      <c r="A222" s="116">
        <v>15500</v>
      </c>
      <c r="B222" s="116" t="s">
        <v>22</v>
      </c>
      <c r="C222" s="117" t="s">
        <v>25</v>
      </c>
      <c r="D222" s="118">
        <v>0</v>
      </c>
      <c r="E222" s="118"/>
      <c r="F222" s="118"/>
      <c r="G222" s="119">
        <f>SUM(D222,G223:G227)</f>
        <v>0</v>
      </c>
      <c r="H222" s="119">
        <f>SUM(H223:H227)</f>
        <v>0</v>
      </c>
      <c r="I222" s="119">
        <f>SUM(I223:I227)</f>
        <v>0</v>
      </c>
      <c r="J222" s="120">
        <f>H222</f>
        <v>0</v>
      </c>
      <c r="K222" s="121">
        <f>SUM(G222:H222)</f>
        <v>0</v>
      </c>
      <c r="L222" s="122"/>
    </row>
    <row r="223" spans="1:12" hidden="1" outlineLevel="1" x14ac:dyDescent="0.25">
      <c r="A223" s="109">
        <v>1</v>
      </c>
      <c r="B223" s="109"/>
      <c r="C223" s="110"/>
      <c r="D223" s="110"/>
      <c r="E223" s="110"/>
      <c r="F223" s="110"/>
      <c r="G223" s="111"/>
      <c r="H223" s="111"/>
      <c r="I223" s="111">
        <f t="shared" si="22"/>
        <v>0</v>
      </c>
      <c r="J223" s="112"/>
      <c r="K223" s="113"/>
      <c r="L223" s="114"/>
    </row>
    <row r="224" spans="1:12" hidden="1" outlineLevel="1" x14ac:dyDescent="0.25">
      <c r="A224" s="109">
        <v>2</v>
      </c>
      <c r="B224" s="109"/>
      <c r="C224" s="110"/>
      <c r="D224" s="110"/>
      <c r="E224" s="110"/>
      <c r="F224" s="110"/>
      <c r="G224" s="111"/>
      <c r="H224" s="111"/>
      <c r="I224" s="111">
        <f t="shared" si="22"/>
        <v>0</v>
      </c>
      <c r="J224" s="112"/>
      <c r="K224" s="113"/>
      <c r="L224" s="114"/>
    </row>
    <row r="225" spans="1:12" hidden="1" outlineLevel="1" x14ac:dyDescent="0.25">
      <c r="A225" s="109">
        <v>3</v>
      </c>
      <c r="B225" s="109"/>
      <c r="C225" s="110"/>
      <c r="D225" s="110"/>
      <c r="E225" s="110"/>
      <c r="F225" s="110"/>
      <c r="G225" s="111"/>
      <c r="H225" s="111"/>
      <c r="I225" s="111">
        <f t="shared" si="22"/>
        <v>0</v>
      </c>
      <c r="J225" s="112"/>
      <c r="K225" s="113"/>
      <c r="L225" s="114"/>
    </row>
    <row r="226" spans="1:12" hidden="1" outlineLevel="1" x14ac:dyDescent="0.25">
      <c r="A226" s="109">
        <v>4</v>
      </c>
      <c r="B226" s="109"/>
      <c r="C226" s="110"/>
      <c r="D226" s="115"/>
      <c r="E226" s="115"/>
      <c r="F226" s="115"/>
      <c r="G226" s="111"/>
      <c r="H226" s="111"/>
      <c r="I226" s="111">
        <f t="shared" si="22"/>
        <v>0</v>
      </c>
      <c r="J226" s="112"/>
      <c r="K226" s="113"/>
      <c r="L226" s="114"/>
    </row>
    <row r="227" spans="1:12" x14ac:dyDescent="0.25">
      <c r="A227" s="109"/>
      <c r="B227" s="109"/>
      <c r="C227" s="110"/>
      <c r="D227" s="115"/>
      <c r="E227" s="115"/>
      <c r="F227" s="115"/>
      <c r="G227" s="115"/>
      <c r="H227" s="115"/>
      <c r="I227" s="111">
        <f t="shared" si="22"/>
        <v>0</v>
      </c>
      <c r="J227" s="112"/>
      <c r="K227" s="113"/>
      <c r="L227" s="114"/>
    </row>
    <row r="228" spans="1:12" collapsed="1" x14ac:dyDescent="0.25">
      <c r="A228" s="116">
        <v>16050</v>
      </c>
      <c r="B228" s="116" t="s">
        <v>59</v>
      </c>
      <c r="C228" s="117" t="s">
        <v>25</v>
      </c>
      <c r="D228" s="118">
        <v>0</v>
      </c>
      <c r="E228" s="118"/>
      <c r="F228" s="118"/>
      <c r="G228" s="119">
        <f>SUM(D228,G229:G233)</f>
        <v>0</v>
      </c>
      <c r="H228" s="119">
        <f>SUM(H229:H233)</f>
        <v>0</v>
      </c>
      <c r="I228" s="119">
        <f>SUM(I229:I233)</f>
        <v>0</v>
      </c>
      <c r="J228" s="120">
        <f>H228</f>
        <v>0</v>
      </c>
      <c r="K228" s="121">
        <f>SUM(G228:H228)</f>
        <v>0</v>
      </c>
      <c r="L228" s="122"/>
    </row>
    <row r="229" spans="1:12" hidden="1" outlineLevel="1" x14ac:dyDescent="0.25">
      <c r="A229" s="109">
        <v>1</v>
      </c>
      <c r="B229" s="109"/>
      <c r="C229" s="110"/>
      <c r="D229" s="110"/>
      <c r="E229" s="110"/>
      <c r="F229" s="110"/>
      <c r="G229" s="111"/>
      <c r="H229" s="111"/>
      <c r="I229" s="111">
        <f t="shared" si="22"/>
        <v>0</v>
      </c>
      <c r="J229" s="112"/>
      <c r="K229" s="113"/>
      <c r="L229" s="114"/>
    </row>
    <row r="230" spans="1:12" hidden="1" outlineLevel="1" x14ac:dyDescent="0.25">
      <c r="A230" s="109">
        <v>2</v>
      </c>
      <c r="B230" s="109"/>
      <c r="C230" s="110"/>
      <c r="D230" s="110"/>
      <c r="E230" s="110"/>
      <c r="F230" s="110"/>
      <c r="G230" s="111"/>
      <c r="H230" s="111"/>
      <c r="I230" s="111">
        <f t="shared" si="22"/>
        <v>0</v>
      </c>
      <c r="J230" s="112"/>
      <c r="K230" s="113"/>
      <c r="L230" s="114"/>
    </row>
    <row r="231" spans="1:12" hidden="1" outlineLevel="1" x14ac:dyDescent="0.25">
      <c r="A231" s="109">
        <v>3</v>
      </c>
      <c r="B231" s="109"/>
      <c r="C231" s="110"/>
      <c r="D231" s="110"/>
      <c r="E231" s="110"/>
      <c r="F231" s="110"/>
      <c r="G231" s="111"/>
      <c r="H231" s="111"/>
      <c r="I231" s="111">
        <f t="shared" si="22"/>
        <v>0</v>
      </c>
      <c r="J231" s="112"/>
      <c r="K231" s="113"/>
      <c r="L231" s="114"/>
    </row>
    <row r="232" spans="1:12" hidden="1" outlineLevel="1" x14ac:dyDescent="0.25">
      <c r="A232" s="109">
        <v>4</v>
      </c>
      <c r="B232" s="109"/>
      <c r="C232" s="110"/>
      <c r="D232" s="115"/>
      <c r="E232" s="115"/>
      <c r="F232" s="115"/>
      <c r="G232" s="111"/>
      <c r="H232" s="111"/>
      <c r="I232" s="111">
        <f t="shared" si="22"/>
        <v>0</v>
      </c>
      <c r="J232" s="112"/>
      <c r="K232" s="113"/>
      <c r="L232" s="114"/>
    </row>
    <row r="233" spans="1:12" ht="15.75" thickBot="1" x14ac:dyDescent="0.3">
      <c r="A233" s="109"/>
      <c r="B233" s="109"/>
      <c r="C233" s="110"/>
      <c r="D233" s="115"/>
      <c r="E233" s="115"/>
      <c r="F233" s="115"/>
      <c r="G233" s="115"/>
      <c r="H233" s="115"/>
      <c r="I233" s="111">
        <f t="shared" si="22"/>
        <v>0</v>
      </c>
      <c r="J233" s="112"/>
      <c r="K233" s="123"/>
      <c r="L233" s="124"/>
    </row>
    <row r="234" spans="1:12" s="246" customFormat="1" ht="18.75" x14ac:dyDescent="0.3">
      <c r="B234" s="246" t="s">
        <v>87</v>
      </c>
      <c r="D234" s="247">
        <f>SUM(Source_Document_Totals)</f>
        <v>28700</v>
      </c>
      <c r="G234" s="247">
        <f>SUM(Committed_Values)</f>
        <v>29200</v>
      </c>
    </row>
    <row r="236" spans="1:12" ht="18.75" x14ac:dyDescent="0.3">
      <c r="C236" s="249" t="s">
        <v>341</v>
      </c>
      <c r="D236" s="250"/>
    </row>
    <row r="237" spans="1:12" x14ac:dyDescent="0.25">
      <c r="C237" s="143" t="str">
        <f>Types!A1</f>
        <v>Owner CCD</v>
      </c>
      <c r="D237" s="248">
        <f>SUMIF(F6:F233,C237,G6:G233)</f>
        <v>0</v>
      </c>
    </row>
    <row r="238" spans="1:12" x14ac:dyDescent="0.25">
      <c r="C238" s="143" t="str">
        <f>Types!A2</f>
        <v>Internal Budget</v>
      </c>
      <c r="D238" s="248">
        <f>SUMIF(F6:F233,C238,G6:G233)</f>
        <v>0</v>
      </c>
    </row>
    <row r="239" spans="1:12" x14ac:dyDescent="0.25">
      <c r="C239" s="143" t="str">
        <f>Types!A3</f>
        <v>Missed Buyout</v>
      </c>
      <c r="D239" s="248">
        <f>SUMIF(F6:F233,C239,G6:G233)</f>
        <v>0</v>
      </c>
    </row>
    <row r="240" spans="1:12" x14ac:dyDescent="0.25">
      <c r="C240" s="143" t="str">
        <f>Types!A4</f>
        <v>Subcontract Default/Supplement</v>
      </c>
      <c r="D240" s="248">
        <f>SUMIF(F6:F233,C240,G6:G233)</f>
        <v>0</v>
      </c>
    </row>
    <row r="241" spans="3:5" x14ac:dyDescent="0.25">
      <c r="C241" s="143" t="str">
        <f>Types!A5</f>
        <v>Schedule Mismanagement</v>
      </c>
      <c r="D241" s="248">
        <f>SUMIF(F6:F233,C241,G6:G233)</f>
        <v>0</v>
      </c>
    </row>
    <row r="242" spans="3:5" x14ac:dyDescent="0.25">
      <c r="C242" s="143" t="str">
        <f>Types!A6</f>
        <v>Weather</v>
      </c>
      <c r="D242" s="248">
        <f>SUMIF(F6:F233,C242,G6:G233)</f>
        <v>0</v>
      </c>
    </row>
    <row r="243" spans="3:5" x14ac:dyDescent="0.25">
      <c r="C243" s="143" t="str">
        <f>Types!A7</f>
        <v>Unreimbursed Owner CCD</v>
      </c>
      <c r="D243" s="248">
        <f>SUMIF(F6:F233,C243,G6:G233)</f>
        <v>500</v>
      </c>
    </row>
    <row r="244" spans="3:5" x14ac:dyDescent="0.25">
      <c r="C244" s="143" t="str">
        <f>Types!A8</f>
        <v>AHJ Cost</v>
      </c>
      <c r="D244" s="248">
        <f>SUMIF(F6:F233,C244,G6:G233)</f>
        <v>0</v>
      </c>
    </row>
    <row r="245" spans="3:5" x14ac:dyDescent="0.25">
      <c r="C245" s="143" t="str">
        <f>Types!A9</f>
        <v>Quality Control</v>
      </c>
      <c r="D245" s="248">
        <f>SUMIF(F6:F233,C245,G6:G233)</f>
        <v>0</v>
      </c>
    </row>
    <row r="246" spans="3:5" x14ac:dyDescent="0.25">
      <c r="C246" s="143" t="str">
        <f>Types!A10</f>
        <v>Rejected</v>
      </c>
      <c r="D246" s="248">
        <f>SUMIF(F6:F233,C246,G6:G233)</f>
        <v>0</v>
      </c>
    </row>
    <row r="247" spans="3:5" x14ac:dyDescent="0.25">
      <c r="C247" s="143" t="str">
        <f>Types!A11</f>
        <v>Design Revisions</v>
      </c>
      <c r="D247" s="248">
        <f>SUMIF(F6:F233,C247,G6:G233)</f>
        <v>0</v>
      </c>
    </row>
    <row r="248" spans="3:5" x14ac:dyDescent="0.25">
      <c r="C248" s="143" t="str">
        <f>Types!A12</f>
        <v>-</v>
      </c>
      <c r="D248" s="248">
        <f>SUMIF(F6:F233,C248,G6:G233)</f>
        <v>0</v>
      </c>
    </row>
    <row r="249" spans="3:5" x14ac:dyDescent="0.25">
      <c r="C249" s="143" t="str">
        <f>Types!A13</f>
        <v>-</v>
      </c>
      <c r="D249" s="248">
        <f>SUMIF(F6:F233,C249,G6:G233)</f>
        <v>0</v>
      </c>
    </row>
    <row r="250" spans="3:5" ht="18.75" x14ac:dyDescent="0.3">
      <c r="C250" s="251"/>
      <c r="D250" s="252">
        <f>SUM(D237:D249)</f>
        <v>500</v>
      </c>
      <c r="E250" s="253"/>
    </row>
  </sheetData>
  <mergeCells count="4">
    <mergeCell ref="B5:C5"/>
    <mergeCell ref="G4:H4"/>
    <mergeCell ref="A4:C4"/>
    <mergeCell ref="A3:E3"/>
  </mergeCells>
  <pageMargins left="0.25" right="0.25" top="0.75" bottom="0.75" header="0.3" footer="0.3"/>
  <pageSetup paperSize="5" scale="56" orientation="landscape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1BF9E6-65FE-40A6-8BFC-7EA9DE275017}">
          <x14:formula1>
            <xm:f>Types!$A$1:$A$12</xm:f>
          </x14:formula1>
          <xm:sqref>F7:F233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79CE7-6BBC-4E7E-95D9-E9E6A5C625B6}">
  <dimension ref="A1:A13"/>
  <sheetViews>
    <sheetView workbookViewId="0">
      <selection activeCell="A13" sqref="A13"/>
    </sheetView>
  </sheetViews>
  <sheetFormatPr defaultRowHeight="15" x14ac:dyDescent="0.25"/>
  <sheetData>
    <row r="1" spans="1:1" x14ac:dyDescent="0.25">
      <c r="A1" t="s">
        <v>331</v>
      </c>
    </row>
    <row r="2" spans="1:1" x14ac:dyDescent="0.25">
      <c r="A2" t="s">
        <v>332</v>
      </c>
    </row>
    <row r="3" spans="1:1" x14ac:dyDescent="0.25">
      <c r="A3" t="s">
        <v>333</v>
      </c>
    </row>
    <row r="4" spans="1:1" x14ac:dyDescent="0.25">
      <c r="A4" t="s">
        <v>330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s="245" t="s">
        <v>344</v>
      </c>
    </row>
    <row r="12" spans="1:1" x14ac:dyDescent="0.25">
      <c r="A12" s="245" t="s">
        <v>340</v>
      </c>
    </row>
    <row r="13" spans="1:1" x14ac:dyDescent="0.25">
      <c r="A13" s="245" t="s">
        <v>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579"/>
  <sheetViews>
    <sheetView workbookViewId="0">
      <selection activeCell="D6" sqref="D6"/>
    </sheetView>
  </sheetViews>
  <sheetFormatPr defaultRowHeight="15" x14ac:dyDescent="0.25"/>
  <cols>
    <col min="1" max="1" width="9.85546875" customWidth="1"/>
    <col min="2" max="2" width="27.5703125" customWidth="1"/>
    <col min="3" max="3" width="16.7109375" style="16" customWidth="1"/>
    <col min="4" max="4" width="16.7109375" customWidth="1"/>
    <col min="5" max="5" width="13.5703125" customWidth="1"/>
  </cols>
  <sheetData>
    <row r="2" spans="1:5" ht="21" x14ac:dyDescent="0.35">
      <c r="A2" s="264" t="str">
        <f>'Internal Cost Tracking-Risk Log'!A4:C4</f>
        <v>Job #xxxxx - PROJECT NAME</v>
      </c>
      <c r="B2" s="264"/>
      <c r="C2" s="264"/>
      <c r="D2" s="264"/>
      <c r="E2" s="264"/>
    </row>
    <row r="3" spans="1:5" ht="21" x14ac:dyDescent="0.35">
      <c r="A3" s="265" t="s">
        <v>60</v>
      </c>
      <c r="B3" s="265"/>
      <c r="C3" s="265"/>
      <c r="D3" s="265"/>
      <c r="E3" s="265"/>
    </row>
    <row r="4" spans="1:5" x14ac:dyDescent="0.25">
      <c r="A4" s="11"/>
      <c r="B4" s="11"/>
      <c r="C4" s="15"/>
      <c r="D4" s="11"/>
      <c r="E4" s="135" t="s">
        <v>301</v>
      </c>
    </row>
    <row r="5" spans="1:5" ht="15.75" x14ac:dyDescent="0.25">
      <c r="A5" s="190" t="s">
        <v>61</v>
      </c>
      <c r="B5" s="191" t="s">
        <v>62</v>
      </c>
      <c r="C5" s="192" t="s">
        <v>298</v>
      </c>
      <c r="D5" s="193" t="s">
        <v>63</v>
      </c>
      <c r="E5" s="194" t="s">
        <v>64</v>
      </c>
    </row>
    <row r="6" spans="1:5" x14ac:dyDescent="0.25">
      <c r="A6" s="125" t="s">
        <v>15</v>
      </c>
      <c r="B6" s="153" t="s">
        <v>305</v>
      </c>
      <c r="C6" s="127"/>
      <c r="D6" s="10">
        <f>SUMIF('Internal Cost Tracking-Risk Log'!L$5:L$1006,A6,'Internal Cost Tracking-Risk Log'!I$5:I$1006)</f>
        <v>1720</v>
      </c>
      <c r="E6" s="9">
        <f>COUNTIF('Internal Cost Tracking-Risk Log'!L$5:L$1006,'Allowance-Issues'!A6)</f>
        <v>2</v>
      </c>
    </row>
    <row r="7" spans="1:5" x14ac:dyDescent="0.25">
      <c r="A7" s="125"/>
      <c r="B7" s="153" t="s">
        <v>325</v>
      </c>
      <c r="C7" s="127"/>
      <c r="D7" s="10">
        <f>SUMIF('Internal Cost Tracking-Risk Log'!L$5:L$1006,A7,'Internal Cost Tracking-Risk Log'!I$5:I$1006)</f>
        <v>0</v>
      </c>
      <c r="E7" s="9">
        <f>COUNTIF('Internal Cost Tracking-Risk Log'!L$5:L$1006,'Allowance-Issues'!A7)</f>
        <v>0</v>
      </c>
    </row>
    <row r="8" spans="1:5" x14ac:dyDescent="0.25">
      <c r="A8" s="125"/>
      <c r="B8" s="153" t="s">
        <v>307</v>
      </c>
      <c r="C8" s="127"/>
      <c r="D8" s="10">
        <f>SUMIF('Internal Cost Tracking-Risk Log'!L$5:L$1006,A8,'Internal Cost Tracking-Risk Log'!I$5:I$1006)</f>
        <v>0</v>
      </c>
      <c r="E8" s="9">
        <f>COUNTIF('Internal Cost Tracking-Risk Log'!L$5:L$1006,'Allowance-Issues'!A8)</f>
        <v>0</v>
      </c>
    </row>
    <row r="9" spans="1:5" x14ac:dyDescent="0.25">
      <c r="A9" s="125"/>
      <c r="B9" s="153" t="s">
        <v>308</v>
      </c>
      <c r="C9" s="127"/>
      <c r="D9" s="10">
        <f>SUMIF('Internal Cost Tracking-Risk Log'!L$5:L$1006,A9,'Internal Cost Tracking-Risk Log'!I$5:I$1006)</f>
        <v>0</v>
      </c>
      <c r="E9" s="9">
        <f>COUNTIF('Internal Cost Tracking-Risk Log'!L$5:L$1006,'Allowance-Issues'!A9)</f>
        <v>0</v>
      </c>
    </row>
    <row r="10" spans="1:5" x14ac:dyDescent="0.25">
      <c r="A10" s="144"/>
      <c r="B10" s="153" t="s">
        <v>309</v>
      </c>
      <c r="C10" s="127"/>
      <c r="D10" s="10">
        <f>SUMIF('Internal Cost Tracking-Risk Log'!L$5:L$1006,A10,'Internal Cost Tracking-Risk Log'!I$5:I$1006)</f>
        <v>0</v>
      </c>
      <c r="E10" s="9">
        <f>COUNTIF('Internal Cost Tracking-Risk Log'!L$5:L$1006,'Allowance-Issues'!A10)</f>
        <v>0</v>
      </c>
    </row>
    <row r="11" spans="1:5" x14ac:dyDescent="0.25">
      <c r="A11" s="125"/>
      <c r="B11" s="153" t="s">
        <v>310</v>
      </c>
      <c r="C11" s="127"/>
      <c r="D11" s="10">
        <f>SUMIF('Internal Cost Tracking-Risk Log'!L$5:L$1006,A11,'Internal Cost Tracking-Risk Log'!I$5:I$1006)</f>
        <v>0</v>
      </c>
      <c r="E11" s="9">
        <f>COUNTIF('Internal Cost Tracking-Risk Log'!L$5:L$1006,'Allowance-Issues'!A11)</f>
        <v>0</v>
      </c>
    </row>
    <row r="12" spans="1:5" x14ac:dyDescent="0.25">
      <c r="A12" s="125"/>
      <c r="B12" s="153" t="s">
        <v>311</v>
      </c>
      <c r="C12" s="127"/>
      <c r="D12" s="10">
        <f>SUMIF('Internal Cost Tracking-Risk Log'!L$5:L$1006,A12,'Internal Cost Tracking-Risk Log'!I$5:I$1006)</f>
        <v>0</v>
      </c>
      <c r="E12" s="9">
        <f>COUNTIF('Internal Cost Tracking-Risk Log'!L$5:L$1006,'Allowance-Issues'!A12)</f>
        <v>0</v>
      </c>
    </row>
    <row r="13" spans="1:5" x14ac:dyDescent="0.25">
      <c r="A13" s="125"/>
      <c r="B13" s="153" t="s">
        <v>312</v>
      </c>
      <c r="C13" s="127"/>
      <c r="D13" s="10">
        <f>SUMIF('Internal Cost Tracking-Risk Log'!L$5:L$1006,A13,'Internal Cost Tracking-Risk Log'!I$5:I$1006)</f>
        <v>0</v>
      </c>
      <c r="E13" s="9">
        <f>COUNTIF('Internal Cost Tracking-Risk Log'!L$5:L$1006,'Allowance-Issues'!A13)</f>
        <v>0</v>
      </c>
    </row>
    <row r="14" spans="1:5" x14ac:dyDescent="0.25">
      <c r="A14" s="125"/>
      <c r="B14" s="153" t="s">
        <v>313</v>
      </c>
      <c r="C14" s="127"/>
      <c r="D14" s="10">
        <f>SUMIF('Internal Cost Tracking-Risk Log'!L$5:L$1006,A14,'Internal Cost Tracking-Risk Log'!I$5:I$1006)</f>
        <v>0</v>
      </c>
      <c r="E14" s="9">
        <f>COUNTIF('Internal Cost Tracking-Risk Log'!L$5:L$1006,'Allowance-Issues'!A14)</f>
        <v>0</v>
      </c>
    </row>
    <row r="15" spans="1:5" x14ac:dyDescent="0.25">
      <c r="A15" s="125"/>
      <c r="B15" s="153" t="s">
        <v>314</v>
      </c>
      <c r="C15" s="127"/>
      <c r="D15" s="10">
        <f>SUMIF('Internal Cost Tracking-Risk Log'!L$5:L$1006,A15,'Internal Cost Tracking-Risk Log'!I$5:I$1006)</f>
        <v>0</v>
      </c>
      <c r="E15" s="9">
        <f>COUNTIF('Internal Cost Tracking-Risk Log'!L$5:L$1006,'Allowance-Issues'!A15)</f>
        <v>0</v>
      </c>
    </row>
    <row r="16" spans="1:5" x14ac:dyDescent="0.25">
      <c r="A16" s="125"/>
      <c r="B16" s="153" t="s">
        <v>315</v>
      </c>
      <c r="C16" s="127"/>
      <c r="D16" s="10">
        <f>SUMIF('Internal Cost Tracking-Risk Log'!L$5:L$1006,A16,'Internal Cost Tracking-Risk Log'!I$5:I$1006)</f>
        <v>0</v>
      </c>
      <c r="E16" s="9">
        <f>COUNTIF('Internal Cost Tracking-Risk Log'!L$5:L$1006,'Allowance-Issues'!A16)</f>
        <v>0</v>
      </c>
    </row>
    <row r="17" spans="1:5" x14ac:dyDescent="0.25">
      <c r="A17" s="125"/>
      <c r="B17" s="153" t="s">
        <v>316</v>
      </c>
      <c r="C17" s="127"/>
      <c r="D17" s="10">
        <f>SUMIF('Internal Cost Tracking-Risk Log'!L$5:L$1006,A17,'Internal Cost Tracking-Risk Log'!I$5:I$1006)</f>
        <v>0</v>
      </c>
      <c r="E17" s="9">
        <f>COUNTIF('Internal Cost Tracking-Risk Log'!L$5:L$1006,'Allowance-Issues'!A17)</f>
        <v>0</v>
      </c>
    </row>
    <row r="18" spans="1:5" x14ac:dyDescent="0.25">
      <c r="A18" s="125"/>
      <c r="B18" s="153" t="s">
        <v>317</v>
      </c>
      <c r="C18" s="127"/>
      <c r="D18" s="10">
        <f>SUMIF('Internal Cost Tracking-Risk Log'!L$5:L$1006,A18,'Internal Cost Tracking-Risk Log'!I$5:I$1006)</f>
        <v>0</v>
      </c>
      <c r="E18" s="9">
        <f>COUNTIF('Internal Cost Tracking-Risk Log'!L$5:L$1006,'Allowance-Issues'!A18)</f>
        <v>0</v>
      </c>
    </row>
    <row r="19" spans="1:5" x14ac:dyDescent="0.25">
      <c r="A19" s="125"/>
      <c r="B19" s="153" t="s">
        <v>318</v>
      </c>
      <c r="C19" s="127"/>
      <c r="D19" s="10">
        <f>SUMIF('Internal Cost Tracking-Risk Log'!L$5:L$1006,A19,'Internal Cost Tracking-Risk Log'!I$5:I$1006)</f>
        <v>0</v>
      </c>
      <c r="E19" s="9">
        <f>COUNTIF('Internal Cost Tracking-Risk Log'!L$5:L$1006,'Allowance-Issues'!A19)</f>
        <v>0</v>
      </c>
    </row>
    <row r="20" spans="1:5" x14ac:dyDescent="0.25">
      <c r="A20" s="125"/>
      <c r="B20" s="153" t="s">
        <v>319</v>
      </c>
      <c r="C20" s="127"/>
      <c r="D20" s="10">
        <f>SUMIF('Internal Cost Tracking-Risk Log'!L$5:L$1006,A20,'Internal Cost Tracking-Risk Log'!I$5:I$1006)</f>
        <v>0</v>
      </c>
      <c r="E20" s="9">
        <f>COUNTIF('Internal Cost Tracking-Risk Log'!L$5:L$1006,'Allowance-Issues'!A20)</f>
        <v>0</v>
      </c>
    </row>
    <row r="21" spans="1:5" x14ac:dyDescent="0.25">
      <c r="A21" s="125"/>
      <c r="B21" s="153" t="s">
        <v>320</v>
      </c>
      <c r="C21" s="127"/>
      <c r="D21" s="10">
        <f>SUMIF('Internal Cost Tracking-Risk Log'!L$5:L$1006,A21,'Internal Cost Tracking-Risk Log'!I$5:I$1006)</f>
        <v>0</v>
      </c>
      <c r="E21" s="9">
        <f>COUNTIF('Internal Cost Tracking-Risk Log'!L$5:L$1006,'Allowance-Issues'!A21)</f>
        <v>0</v>
      </c>
    </row>
    <row r="22" spans="1:5" x14ac:dyDescent="0.25">
      <c r="A22" s="125"/>
      <c r="B22" s="153" t="s">
        <v>321</v>
      </c>
      <c r="C22" s="127"/>
      <c r="D22" s="10">
        <f>SUMIF('Internal Cost Tracking-Risk Log'!L$5:L$1006,A22,'Internal Cost Tracking-Risk Log'!I$5:I$1006)</f>
        <v>0</v>
      </c>
      <c r="E22" s="9">
        <f>COUNTIF('Internal Cost Tracking-Risk Log'!L$5:L$1006,'Allowance-Issues'!A22)</f>
        <v>0</v>
      </c>
    </row>
    <row r="23" spans="1:5" x14ac:dyDescent="0.25">
      <c r="A23" s="144"/>
      <c r="B23" s="126" t="s">
        <v>65</v>
      </c>
      <c r="C23" s="127"/>
      <c r="D23" s="10">
        <f>SUMIF('Internal Cost Tracking-Risk Log'!L$5:L$1006,A23,'Internal Cost Tracking-Risk Log'!I$5:I$1006)</f>
        <v>0</v>
      </c>
      <c r="E23" s="9">
        <f>COUNTIF('Internal Cost Tracking-Risk Log'!L$5:L$1006,'Allowance-Issues'!A23)</f>
        <v>0</v>
      </c>
    </row>
    <row r="24" spans="1:5" x14ac:dyDescent="0.25">
      <c r="A24" s="125"/>
      <c r="B24" s="126" t="s">
        <v>66</v>
      </c>
      <c r="C24" s="127"/>
      <c r="D24" s="10">
        <f>SUMIF('Internal Cost Tracking-Risk Log'!L$5:L$1006,A24,'Internal Cost Tracking-Risk Log'!I$5:I$1006)</f>
        <v>0</v>
      </c>
      <c r="E24" s="9">
        <f>COUNTIF('Internal Cost Tracking-Risk Log'!L$5:L$1006,'Allowance-Issues'!A24)</f>
        <v>0</v>
      </c>
    </row>
    <row r="25" spans="1:5" x14ac:dyDescent="0.25">
      <c r="A25" s="125"/>
      <c r="B25" s="126" t="s">
        <v>67</v>
      </c>
      <c r="C25" s="127"/>
      <c r="D25" s="10">
        <f>SUMIF('Internal Cost Tracking-Risk Log'!L$5:L$1006,A25,'Internal Cost Tracking-Risk Log'!I$5:I$1006)</f>
        <v>0</v>
      </c>
      <c r="E25" s="9">
        <f>COUNTIF('Internal Cost Tracking-Risk Log'!L$5:L$1006,'Allowance-Issues'!A25)</f>
        <v>0</v>
      </c>
    </row>
    <row r="26" spans="1:5" x14ac:dyDescent="0.25">
      <c r="A26" s="125"/>
      <c r="B26" s="126" t="s">
        <v>68</v>
      </c>
      <c r="C26" s="127"/>
      <c r="D26" s="10">
        <f>SUMIF('Internal Cost Tracking-Risk Log'!L$5:L$1006,A26,'Internal Cost Tracking-Risk Log'!I$5:I$1006)</f>
        <v>0</v>
      </c>
      <c r="E26" s="9">
        <f>COUNTIF('Internal Cost Tracking-Risk Log'!L$5:L$1006,'Allowance-Issues'!A26)</f>
        <v>0</v>
      </c>
    </row>
    <row r="27" spans="1:5" x14ac:dyDescent="0.25">
      <c r="A27" s="125"/>
      <c r="B27" s="126" t="s">
        <v>69</v>
      </c>
      <c r="C27" s="127"/>
      <c r="D27" s="10">
        <f>SUMIF('Internal Cost Tracking-Risk Log'!L$5:L$1006,A27,'Internal Cost Tracking-Risk Log'!I$5:I$1006)</f>
        <v>0</v>
      </c>
      <c r="E27" s="9">
        <f>COUNTIF('Internal Cost Tracking-Risk Log'!L$5:L$1006,'Allowance-Issues'!A27)</f>
        <v>0</v>
      </c>
    </row>
    <row r="28" spans="1:5" x14ac:dyDescent="0.25">
      <c r="A28" s="125"/>
      <c r="B28" s="126" t="s">
        <v>70</v>
      </c>
      <c r="C28" s="127"/>
      <c r="D28" s="10">
        <f>SUMIF('Internal Cost Tracking-Risk Log'!L$5:L$1006,A28,'Internal Cost Tracking-Risk Log'!I$5:I$1006)</f>
        <v>0</v>
      </c>
      <c r="E28" s="9">
        <f>COUNTIF('Internal Cost Tracking-Risk Log'!L$5:L$1006,'Allowance-Issues'!A28)</f>
        <v>0</v>
      </c>
    </row>
    <row r="29" spans="1:5" x14ac:dyDescent="0.25">
      <c r="A29" s="125"/>
      <c r="B29" s="126" t="s">
        <v>71</v>
      </c>
      <c r="C29" s="127"/>
      <c r="D29" s="10">
        <f>SUMIF('Internal Cost Tracking-Risk Log'!L$5:L$1006,A29,'Internal Cost Tracking-Risk Log'!I$5:I$1006)</f>
        <v>0</v>
      </c>
      <c r="E29" s="9">
        <f>COUNTIF('Internal Cost Tracking-Risk Log'!L$5:L$1006,'Allowance-Issues'!A29)</f>
        <v>0</v>
      </c>
    </row>
    <row r="30" spans="1:5" x14ac:dyDescent="0.25">
      <c r="A30" s="125"/>
      <c r="B30" s="126" t="s">
        <v>72</v>
      </c>
      <c r="C30" s="127"/>
      <c r="D30" s="10">
        <f>SUMIF('Internal Cost Tracking-Risk Log'!L$5:L$1006,A30,'Internal Cost Tracking-Risk Log'!I$5:I$1006)</f>
        <v>0</v>
      </c>
      <c r="E30" s="9">
        <f>COUNTIF('Internal Cost Tracking-Risk Log'!L$5:L$1006,'Allowance-Issues'!A30)</f>
        <v>0</v>
      </c>
    </row>
    <row r="31" spans="1:5" x14ac:dyDescent="0.25">
      <c r="A31" s="125"/>
      <c r="B31" s="126" t="s">
        <v>73</v>
      </c>
      <c r="C31" s="127"/>
      <c r="D31" s="10">
        <f>SUMIF('Internal Cost Tracking-Risk Log'!L$5:L$1006,A31,'Internal Cost Tracking-Risk Log'!I$5:I$1006)</f>
        <v>0</v>
      </c>
      <c r="E31" s="9">
        <f>COUNTIF('Internal Cost Tracking-Risk Log'!L$5:L$1006,'Allowance-Issues'!A31)</f>
        <v>0</v>
      </c>
    </row>
    <row r="32" spans="1:5" x14ac:dyDescent="0.25">
      <c r="A32" s="125"/>
      <c r="B32" s="126" t="s">
        <v>74</v>
      </c>
      <c r="C32" s="127"/>
      <c r="D32" s="10">
        <f>SUMIF('Internal Cost Tracking-Risk Log'!L$5:L$1006,A32,'Internal Cost Tracking-Risk Log'!I$5:I$1006)</f>
        <v>0</v>
      </c>
      <c r="E32" s="9">
        <f>COUNTIF('Internal Cost Tracking-Risk Log'!L$5:L$1006,'Allowance-Issues'!A32)</f>
        <v>0</v>
      </c>
    </row>
    <row r="33" spans="1:5" x14ac:dyDescent="0.25">
      <c r="A33" s="125"/>
      <c r="B33" s="126" t="s">
        <v>75</v>
      </c>
      <c r="C33" s="127"/>
      <c r="D33" s="10">
        <f>SUMIF('Internal Cost Tracking-Risk Log'!L$5:L$1006,A33,'Internal Cost Tracking-Risk Log'!I$5:I$1006)</f>
        <v>0</v>
      </c>
      <c r="E33" s="9">
        <f>COUNTIF('Internal Cost Tracking-Risk Log'!L$5:L$1006,'Allowance-Issues'!A33)</f>
        <v>0</v>
      </c>
    </row>
    <row r="34" spans="1:5" x14ac:dyDescent="0.25">
      <c r="A34" s="125"/>
      <c r="B34" s="126" t="s">
        <v>76</v>
      </c>
      <c r="C34" s="127"/>
      <c r="D34" s="10">
        <f>SUMIF('Internal Cost Tracking-Risk Log'!L$5:L$1006,A34,'Internal Cost Tracking-Risk Log'!I$5:I$1006)</f>
        <v>0</v>
      </c>
      <c r="E34" s="9">
        <f>COUNTIF('Internal Cost Tracking-Risk Log'!L$5:L$1006,'Allowance-Issues'!A34)</f>
        <v>0</v>
      </c>
    </row>
    <row r="35" spans="1:5" x14ac:dyDescent="0.25">
      <c r="A35" s="125"/>
      <c r="B35" s="126" t="s">
        <v>77</v>
      </c>
      <c r="C35" s="127"/>
      <c r="D35" s="10">
        <f>SUMIF('Internal Cost Tracking-Risk Log'!L$5:L$1006,A35,'Internal Cost Tracking-Risk Log'!I$5:I$1006)</f>
        <v>0</v>
      </c>
      <c r="E35" s="9">
        <f>COUNTIF('Internal Cost Tracking-Risk Log'!L$5:L$1006,'Allowance-Issues'!A35)</f>
        <v>0</v>
      </c>
    </row>
    <row r="36" spans="1:5" x14ac:dyDescent="0.25">
      <c r="A36" s="125"/>
      <c r="B36" s="126" t="s">
        <v>121</v>
      </c>
      <c r="C36" s="127"/>
      <c r="D36" s="10">
        <f>SUMIF('Internal Cost Tracking-Risk Log'!L$5:L$1006,A36,'Internal Cost Tracking-Risk Log'!I$5:I$1006)</f>
        <v>0</v>
      </c>
      <c r="E36" s="9">
        <f>COUNTIF('Internal Cost Tracking-Risk Log'!L$5:L$1006,'Allowance-Issues'!A36)</f>
        <v>0</v>
      </c>
    </row>
    <row r="37" spans="1:5" x14ac:dyDescent="0.25">
      <c r="A37" s="125"/>
      <c r="B37" s="126" t="s">
        <v>122</v>
      </c>
      <c r="C37" s="127"/>
      <c r="D37" s="10">
        <f>SUMIF('Internal Cost Tracking-Risk Log'!L$5:L$1006,A37,'Internal Cost Tracking-Risk Log'!I$5:I$1006)</f>
        <v>0</v>
      </c>
      <c r="E37" s="9">
        <f>COUNTIF('Internal Cost Tracking-Risk Log'!L$5:L$1006,'Allowance-Issues'!A37)</f>
        <v>0</v>
      </c>
    </row>
    <row r="38" spans="1:5" x14ac:dyDescent="0.25">
      <c r="A38" s="125"/>
      <c r="B38" s="126" t="s">
        <v>123</v>
      </c>
      <c r="C38" s="127"/>
      <c r="D38" s="10">
        <f>SUMIF('Internal Cost Tracking-Risk Log'!L$5:L$1006,A38,'Internal Cost Tracking-Risk Log'!I$5:I$1006)</f>
        <v>0</v>
      </c>
      <c r="E38" s="9">
        <f>COUNTIF('Internal Cost Tracking-Risk Log'!L$5:L$1006,'Allowance-Issues'!A38)</f>
        <v>0</v>
      </c>
    </row>
    <row r="39" spans="1:5" x14ac:dyDescent="0.25">
      <c r="A39" s="125"/>
      <c r="B39" s="126" t="s">
        <v>124</v>
      </c>
      <c r="C39" s="127"/>
      <c r="D39" s="10">
        <f>SUMIF('Internal Cost Tracking-Risk Log'!L$5:L$1006,A39,'Internal Cost Tracking-Risk Log'!I$5:I$1006)</f>
        <v>0</v>
      </c>
      <c r="E39" s="9">
        <f>COUNTIF('Internal Cost Tracking-Risk Log'!L$5:L$1006,'Allowance-Issues'!A39)</f>
        <v>0</v>
      </c>
    </row>
    <row r="40" spans="1:5" x14ac:dyDescent="0.25">
      <c r="A40" s="125"/>
      <c r="B40" s="126" t="s">
        <v>125</v>
      </c>
      <c r="C40" s="127"/>
      <c r="D40" s="10">
        <f>SUMIF('Internal Cost Tracking-Risk Log'!L$5:L$1006,A40,'Internal Cost Tracking-Risk Log'!I$5:I$1006)</f>
        <v>0</v>
      </c>
      <c r="E40" s="9">
        <f>COUNTIF('Internal Cost Tracking-Risk Log'!L$5:L$1006,'Allowance-Issues'!A40)</f>
        <v>0</v>
      </c>
    </row>
    <row r="41" spans="1:5" x14ac:dyDescent="0.25">
      <c r="A41" s="125"/>
      <c r="B41" s="126" t="s">
        <v>126</v>
      </c>
      <c r="C41" s="127"/>
      <c r="D41" s="10">
        <f>SUMIF('Internal Cost Tracking-Risk Log'!L$5:L$1006,A41,'Internal Cost Tracking-Risk Log'!I$5:I$1006)</f>
        <v>0</v>
      </c>
      <c r="E41" s="9">
        <f>COUNTIF('Internal Cost Tracking-Risk Log'!L$5:L$1006,'Allowance-Issues'!A41)</f>
        <v>0</v>
      </c>
    </row>
    <row r="42" spans="1:5" x14ac:dyDescent="0.25">
      <c r="A42" s="125"/>
      <c r="B42" s="126" t="s">
        <v>127</v>
      </c>
      <c r="C42" s="127"/>
      <c r="D42" s="10">
        <f>SUMIF('Internal Cost Tracking-Risk Log'!L$5:L$1006,A42,'Internal Cost Tracking-Risk Log'!I$5:I$1006)</f>
        <v>0</v>
      </c>
      <c r="E42" s="9">
        <f>COUNTIF('Internal Cost Tracking-Risk Log'!L$5:L$1006,'Allowance-Issues'!A42)</f>
        <v>0</v>
      </c>
    </row>
    <row r="43" spans="1:5" x14ac:dyDescent="0.25">
      <c r="A43" s="125"/>
      <c r="B43" s="126" t="s">
        <v>128</v>
      </c>
      <c r="C43" s="127"/>
      <c r="D43" s="10">
        <f>SUMIF('Internal Cost Tracking-Risk Log'!L$5:L$1006,A43,'Internal Cost Tracking-Risk Log'!I$5:I$1006)</f>
        <v>0</v>
      </c>
      <c r="E43" s="9">
        <f>COUNTIF('Internal Cost Tracking-Risk Log'!L$5:L$1006,'Allowance-Issues'!A43)</f>
        <v>0</v>
      </c>
    </row>
    <row r="44" spans="1:5" x14ac:dyDescent="0.25">
      <c r="A44" s="125"/>
      <c r="B44" s="126" t="s">
        <v>129</v>
      </c>
      <c r="C44" s="127"/>
      <c r="D44" s="10">
        <f>SUMIF('Internal Cost Tracking-Risk Log'!L$5:L$1006,A44,'Internal Cost Tracking-Risk Log'!I$5:I$1006)</f>
        <v>0</v>
      </c>
      <c r="E44" s="9">
        <f>COUNTIF('Internal Cost Tracking-Risk Log'!L$5:L$1006,'Allowance-Issues'!A44)</f>
        <v>0</v>
      </c>
    </row>
    <row r="45" spans="1:5" x14ac:dyDescent="0.25">
      <c r="A45" s="125"/>
      <c r="B45" s="126" t="s">
        <v>130</v>
      </c>
      <c r="C45" s="127"/>
      <c r="D45" s="10">
        <f>SUMIF('Internal Cost Tracking-Risk Log'!L$5:L$1006,A45,'Internal Cost Tracking-Risk Log'!I$5:I$1006)</f>
        <v>0</v>
      </c>
      <c r="E45" s="9">
        <f>COUNTIF('Internal Cost Tracking-Risk Log'!L$5:L$1006,'Allowance-Issues'!A45)</f>
        <v>0</v>
      </c>
    </row>
    <row r="46" spans="1:5" x14ac:dyDescent="0.25">
      <c r="A46" s="125"/>
      <c r="B46" s="126" t="s">
        <v>131</v>
      </c>
      <c r="C46" s="127"/>
      <c r="D46" s="10">
        <f>SUMIF('Internal Cost Tracking-Risk Log'!L$5:L$1006,A46,'Internal Cost Tracking-Risk Log'!I$5:I$1006)</f>
        <v>0</v>
      </c>
      <c r="E46" s="9">
        <f>COUNTIF('Internal Cost Tracking-Risk Log'!L$5:L$1006,'Allowance-Issues'!A46)</f>
        <v>0</v>
      </c>
    </row>
    <row r="47" spans="1:5" x14ac:dyDescent="0.25">
      <c r="A47" s="125"/>
      <c r="B47" s="126" t="s">
        <v>132</v>
      </c>
      <c r="C47" s="127"/>
      <c r="D47" s="10">
        <f>SUMIF('Internal Cost Tracking-Risk Log'!L$5:L$1006,A47,'Internal Cost Tracking-Risk Log'!I$5:I$1006)</f>
        <v>0</v>
      </c>
      <c r="E47" s="9">
        <f>COUNTIF('Internal Cost Tracking-Risk Log'!L$5:L$1006,'Allowance-Issues'!A47)</f>
        <v>0</v>
      </c>
    </row>
    <row r="48" spans="1:5" x14ac:dyDescent="0.25">
      <c r="A48" s="125"/>
      <c r="B48" s="126" t="s">
        <v>133</v>
      </c>
      <c r="C48" s="127"/>
      <c r="D48" s="10">
        <f>SUMIF('Internal Cost Tracking-Risk Log'!L$5:L$1006,A48,'Internal Cost Tracking-Risk Log'!I$5:I$1006)</f>
        <v>0</v>
      </c>
      <c r="E48" s="9">
        <f>COUNTIF('Internal Cost Tracking-Risk Log'!L$5:L$1006,'Allowance-Issues'!A48)</f>
        <v>0</v>
      </c>
    </row>
    <row r="49" spans="1:5" x14ac:dyDescent="0.25">
      <c r="A49" s="125"/>
      <c r="B49" s="126" t="s">
        <v>134</v>
      </c>
      <c r="C49" s="127"/>
      <c r="D49" s="10">
        <f>SUMIF('Internal Cost Tracking-Risk Log'!L$5:L$1006,A49,'Internal Cost Tracking-Risk Log'!I$5:I$1006)</f>
        <v>0</v>
      </c>
      <c r="E49" s="9">
        <f>COUNTIF('Internal Cost Tracking-Risk Log'!L$5:L$1006,'Allowance-Issues'!A49)</f>
        <v>0</v>
      </c>
    </row>
    <row r="50" spans="1:5" x14ac:dyDescent="0.25">
      <c r="A50" s="125"/>
      <c r="B50" s="126" t="s">
        <v>135</v>
      </c>
      <c r="C50" s="127"/>
      <c r="D50" s="10">
        <f>SUMIF('Internal Cost Tracking-Risk Log'!L$5:L$1006,A50,'Internal Cost Tracking-Risk Log'!I$5:I$1006)</f>
        <v>0</v>
      </c>
      <c r="E50" s="9">
        <f>COUNTIF('Internal Cost Tracking-Risk Log'!L$5:L$1006,'Allowance-Issues'!A50)</f>
        <v>0</v>
      </c>
    </row>
    <row r="51" spans="1:5" x14ac:dyDescent="0.25">
      <c r="A51" s="125"/>
      <c r="B51" s="126" t="s">
        <v>136</v>
      </c>
      <c r="C51" s="127"/>
      <c r="D51" s="10">
        <f>SUMIF('Internal Cost Tracking-Risk Log'!L$5:L$1006,A51,'Internal Cost Tracking-Risk Log'!I$5:I$1006)</f>
        <v>0</v>
      </c>
      <c r="E51" s="9">
        <f>COUNTIF('Internal Cost Tracking-Risk Log'!L$5:L$1006,'Allowance-Issues'!A51)</f>
        <v>0</v>
      </c>
    </row>
    <row r="52" spans="1:5" x14ac:dyDescent="0.25">
      <c r="A52" s="125"/>
      <c r="B52" s="126" t="s">
        <v>137</v>
      </c>
      <c r="C52" s="127"/>
      <c r="D52" s="10">
        <f>SUMIF('Internal Cost Tracking-Risk Log'!L$5:L$1006,A52,'Internal Cost Tracking-Risk Log'!I$5:I$1006)</f>
        <v>0</v>
      </c>
      <c r="E52" s="9">
        <f>COUNTIF('Internal Cost Tracking-Risk Log'!L$5:L$1006,'Allowance-Issues'!A52)</f>
        <v>0</v>
      </c>
    </row>
    <row r="53" spans="1:5" x14ac:dyDescent="0.25">
      <c r="A53" s="125"/>
      <c r="B53" s="126" t="s">
        <v>138</v>
      </c>
      <c r="C53" s="127"/>
      <c r="D53" s="10">
        <f>SUMIF('Internal Cost Tracking-Risk Log'!L$5:L$1006,A53,'Internal Cost Tracking-Risk Log'!I$5:I$1006)</f>
        <v>0</v>
      </c>
      <c r="E53" s="9">
        <f>COUNTIF('Internal Cost Tracking-Risk Log'!L$5:L$1006,'Allowance-Issues'!A53)</f>
        <v>0</v>
      </c>
    </row>
    <row r="54" spans="1:5" x14ac:dyDescent="0.25">
      <c r="A54" s="125"/>
      <c r="B54" s="126" t="s">
        <v>139</v>
      </c>
      <c r="C54" s="127"/>
      <c r="D54" s="10">
        <f>SUMIF('Internal Cost Tracking-Risk Log'!L$5:L$1006,A54,'Internal Cost Tracking-Risk Log'!I$5:I$1006)</f>
        <v>0</v>
      </c>
      <c r="E54" s="9">
        <f>COUNTIF('Internal Cost Tracking-Risk Log'!L$5:L$1006,'Allowance-Issues'!A54)</f>
        <v>0</v>
      </c>
    </row>
    <row r="55" spans="1:5" x14ac:dyDescent="0.25">
      <c r="A55" s="125"/>
      <c r="B55" s="126" t="s">
        <v>140</v>
      </c>
      <c r="C55" s="127"/>
      <c r="D55" s="10">
        <f>SUMIF('Internal Cost Tracking-Risk Log'!L$5:L$1006,A55,'Internal Cost Tracking-Risk Log'!I$5:I$1006)</f>
        <v>0</v>
      </c>
      <c r="E55" s="9">
        <f>COUNTIF('Internal Cost Tracking-Risk Log'!L$5:L$1006,'Allowance-Issues'!A55)</f>
        <v>0</v>
      </c>
    </row>
    <row r="56" spans="1:5" x14ac:dyDescent="0.25">
      <c r="A56" s="125"/>
      <c r="B56" s="126" t="s">
        <v>141</v>
      </c>
      <c r="C56" s="127"/>
      <c r="D56" s="10">
        <f>SUMIF('Internal Cost Tracking-Risk Log'!L$5:L$1006,A56,'Internal Cost Tracking-Risk Log'!I$5:I$1006)</f>
        <v>0</v>
      </c>
      <c r="E56" s="9">
        <f>COUNTIF('Internal Cost Tracking-Risk Log'!L$5:L$1006,'Allowance-Issues'!A56)</f>
        <v>0</v>
      </c>
    </row>
    <row r="57" spans="1:5" x14ac:dyDescent="0.25">
      <c r="A57" s="125"/>
      <c r="B57" s="126" t="s">
        <v>142</v>
      </c>
      <c r="C57" s="127"/>
      <c r="D57" s="10">
        <f>SUMIF('Internal Cost Tracking-Risk Log'!L$5:L$1006,A57,'Internal Cost Tracking-Risk Log'!I$5:I$1006)</f>
        <v>0</v>
      </c>
      <c r="E57" s="9">
        <f>COUNTIF('Internal Cost Tracking-Risk Log'!L$5:L$1006,'Allowance-Issues'!A57)</f>
        <v>0</v>
      </c>
    </row>
    <row r="58" spans="1:5" x14ac:dyDescent="0.25">
      <c r="A58" s="125"/>
      <c r="B58" s="126" t="s">
        <v>143</v>
      </c>
      <c r="C58" s="127"/>
      <c r="D58" s="10">
        <f>SUMIF('Internal Cost Tracking-Risk Log'!L$5:L$1006,A58,'Internal Cost Tracking-Risk Log'!I$5:I$1006)</f>
        <v>0</v>
      </c>
      <c r="E58" s="9">
        <f>COUNTIF('Internal Cost Tracking-Risk Log'!L$5:L$1006,'Allowance-Issues'!A58)</f>
        <v>0</v>
      </c>
    </row>
    <row r="59" spans="1:5" x14ac:dyDescent="0.25">
      <c r="A59" s="125"/>
      <c r="B59" s="126" t="s">
        <v>144</v>
      </c>
      <c r="C59" s="127"/>
      <c r="D59" s="10">
        <f>SUMIF('Internal Cost Tracking-Risk Log'!L$5:L$1006,A59,'Internal Cost Tracking-Risk Log'!I$5:I$1006)</f>
        <v>0</v>
      </c>
      <c r="E59" s="9">
        <f>COUNTIF('Internal Cost Tracking-Risk Log'!L$5:L$1006,'Allowance-Issues'!A59)</f>
        <v>0</v>
      </c>
    </row>
    <row r="60" spans="1:5" x14ac:dyDescent="0.25">
      <c r="A60" s="125"/>
      <c r="B60" s="126" t="s">
        <v>145</v>
      </c>
      <c r="C60" s="127"/>
      <c r="D60" s="10">
        <f>SUMIF('Internal Cost Tracking-Risk Log'!L$5:L$1006,A60,'Internal Cost Tracking-Risk Log'!I$5:I$1006)</f>
        <v>0</v>
      </c>
      <c r="E60" s="9">
        <f>COUNTIF('Internal Cost Tracking-Risk Log'!L$5:L$1006,'Allowance-Issues'!A60)</f>
        <v>0</v>
      </c>
    </row>
    <row r="61" spans="1:5" x14ac:dyDescent="0.25">
      <c r="A61" s="125"/>
      <c r="B61" s="126" t="s">
        <v>146</v>
      </c>
      <c r="C61" s="127"/>
      <c r="D61" s="10">
        <f>SUMIF('Internal Cost Tracking-Risk Log'!L$5:L$1006,A61,'Internal Cost Tracking-Risk Log'!I$5:I$1006)</f>
        <v>0</v>
      </c>
      <c r="E61" s="9">
        <f>COUNTIF('Internal Cost Tracking-Risk Log'!L$5:L$1006,'Allowance-Issues'!A61)</f>
        <v>0</v>
      </c>
    </row>
    <row r="62" spans="1:5" x14ac:dyDescent="0.25">
      <c r="A62" s="125"/>
      <c r="B62" s="126" t="s">
        <v>147</v>
      </c>
      <c r="C62" s="127"/>
      <c r="D62" s="10">
        <f>SUMIF('Internal Cost Tracking-Risk Log'!L$5:L$1006,A62,'Internal Cost Tracking-Risk Log'!I$5:I$1006)</f>
        <v>0</v>
      </c>
      <c r="E62" s="9">
        <f>COUNTIF('Internal Cost Tracking-Risk Log'!L$5:L$1006,'Allowance-Issues'!A62)</f>
        <v>0</v>
      </c>
    </row>
    <row r="63" spans="1:5" x14ac:dyDescent="0.25">
      <c r="A63" s="125"/>
      <c r="B63" s="126" t="s">
        <v>148</v>
      </c>
      <c r="C63" s="127"/>
      <c r="D63" s="10">
        <f>SUMIF('Internal Cost Tracking-Risk Log'!L$5:L$1006,A63,'Internal Cost Tracking-Risk Log'!I$5:I$1006)</f>
        <v>0</v>
      </c>
      <c r="E63" s="9">
        <f>COUNTIF('Internal Cost Tracking-Risk Log'!L$5:L$1006,'Allowance-Issues'!A63)</f>
        <v>0</v>
      </c>
    </row>
    <row r="64" spans="1:5" x14ac:dyDescent="0.25">
      <c r="A64" s="125"/>
      <c r="B64" s="126" t="s">
        <v>149</v>
      </c>
      <c r="C64" s="127"/>
      <c r="D64" s="10">
        <f>SUMIF('Internal Cost Tracking-Risk Log'!L$5:L$1006,A64,'Internal Cost Tracking-Risk Log'!I$5:I$1006)</f>
        <v>0</v>
      </c>
      <c r="E64" s="9">
        <f>COUNTIF('Internal Cost Tracking-Risk Log'!L$5:L$1006,'Allowance-Issues'!A64)</f>
        <v>0</v>
      </c>
    </row>
    <row r="65" spans="1:5" x14ac:dyDescent="0.25">
      <c r="A65" s="125"/>
      <c r="B65" s="126" t="s">
        <v>150</v>
      </c>
      <c r="C65" s="127"/>
      <c r="D65" s="10">
        <f>SUMIF('Internal Cost Tracking-Risk Log'!L$5:L$1006,A65,'Internal Cost Tracking-Risk Log'!I$5:I$1006)</f>
        <v>0</v>
      </c>
      <c r="E65" s="9">
        <f>COUNTIF('Internal Cost Tracking-Risk Log'!L$5:L$1006,'Allowance-Issues'!A65)</f>
        <v>0</v>
      </c>
    </row>
    <row r="66" spans="1:5" x14ac:dyDescent="0.25">
      <c r="A66" s="125"/>
      <c r="B66" s="126" t="s">
        <v>151</v>
      </c>
      <c r="C66" s="127"/>
      <c r="D66" s="10">
        <f>SUMIF('Internal Cost Tracking-Risk Log'!L$5:L$1006,A66,'Internal Cost Tracking-Risk Log'!I$5:I$1006)</f>
        <v>0</v>
      </c>
      <c r="E66" s="9">
        <f>COUNTIF('Internal Cost Tracking-Risk Log'!L$5:L$1006,'Allowance-Issues'!A66)</f>
        <v>0</v>
      </c>
    </row>
    <row r="67" spans="1:5" x14ac:dyDescent="0.25">
      <c r="A67" s="125"/>
      <c r="B67" s="126" t="s">
        <v>152</v>
      </c>
      <c r="C67" s="127"/>
      <c r="D67" s="10">
        <f>SUMIF('Internal Cost Tracking-Risk Log'!L$5:L$1006,A67,'Internal Cost Tracking-Risk Log'!I$5:I$1006)</f>
        <v>0</v>
      </c>
      <c r="E67" s="9">
        <f>COUNTIF('Internal Cost Tracking-Risk Log'!L$5:L$1006,'Allowance-Issues'!A67)</f>
        <v>0</v>
      </c>
    </row>
    <row r="68" spans="1:5" x14ac:dyDescent="0.25">
      <c r="A68" s="125"/>
      <c r="B68" s="126" t="s">
        <v>153</v>
      </c>
      <c r="C68" s="127"/>
      <c r="D68" s="10">
        <f>SUMIF('Internal Cost Tracking-Risk Log'!L$5:L$1006,A68,'Internal Cost Tracking-Risk Log'!I$5:I$1006)</f>
        <v>0</v>
      </c>
      <c r="E68" s="9">
        <f>COUNTIF('Internal Cost Tracking-Risk Log'!L$5:L$1006,'Allowance-Issues'!A68)</f>
        <v>0</v>
      </c>
    </row>
    <row r="69" spans="1:5" x14ac:dyDescent="0.25">
      <c r="A69" s="125"/>
      <c r="B69" s="126" t="s">
        <v>154</v>
      </c>
      <c r="C69" s="127"/>
      <c r="D69" s="10">
        <f>SUMIF('Internal Cost Tracking-Risk Log'!L$5:L$1006,A69,'Internal Cost Tracking-Risk Log'!I$5:I$1006)</f>
        <v>0</v>
      </c>
      <c r="E69" s="9">
        <f>COUNTIF('Internal Cost Tracking-Risk Log'!L$5:L$1006,'Allowance-Issues'!A69)</f>
        <v>0</v>
      </c>
    </row>
    <row r="70" spans="1:5" x14ac:dyDescent="0.25">
      <c r="A70" s="125"/>
      <c r="B70" s="126" t="s">
        <v>155</v>
      </c>
      <c r="C70" s="127"/>
      <c r="D70" s="10">
        <f>SUMIF('Internal Cost Tracking-Risk Log'!L$5:L$1006,A70,'Internal Cost Tracking-Risk Log'!I$5:I$1006)</f>
        <v>0</v>
      </c>
      <c r="E70" s="9">
        <f>COUNTIF('Internal Cost Tracking-Risk Log'!L$5:L$1006,'Allowance-Issues'!A70)</f>
        <v>0</v>
      </c>
    </row>
    <row r="71" spans="1:5" x14ac:dyDescent="0.25">
      <c r="A71" s="125"/>
      <c r="B71" s="126" t="s">
        <v>156</v>
      </c>
      <c r="C71" s="127"/>
      <c r="D71" s="10">
        <f>SUMIF('Internal Cost Tracking-Risk Log'!L$5:L$1006,A71,'Internal Cost Tracking-Risk Log'!I$5:I$1006)</f>
        <v>0</v>
      </c>
      <c r="E71" s="9">
        <f>COUNTIF('Internal Cost Tracking-Risk Log'!L$5:L$1006,'Allowance-Issues'!A71)</f>
        <v>0</v>
      </c>
    </row>
    <row r="72" spans="1:5" x14ac:dyDescent="0.25">
      <c r="A72" s="125"/>
      <c r="B72" s="126" t="s">
        <v>157</v>
      </c>
      <c r="C72" s="127"/>
      <c r="D72" s="10">
        <f>SUMIF('Internal Cost Tracking-Risk Log'!L$5:L$1006,A72,'Internal Cost Tracking-Risk Log'!I$5:I$1006)</f>
        <v>0</v>
      </c>
      <c r="E72" s="9">
        <f>COUNTIF('Internal Cost Tracking-Risk Log'!L$5:L$1006,'Allowance-Issues'!A72)</f>
        <v>0</v>
      </c>
    </row>
    <row r="73" spans="1:5" x14ac:dyDescent="0.25">
      <c r="A73" s="125"/>
      <c r="B73" s="126" t="s">
        <v>158</v>
      </c>
      <c r="C73" s="127"/>
      <c r="D73" s="10">
        <f>SUMIF('Internal Cost Tracking-Risk Log'!L$5:L$1006,A73,'Internal Cost Tracking-Risk Log'!I$5:I$1006)</f>
        <v>0</v>
      </c>
      <c r="E73" s="9">
        <f>COUNTIF('Internal Cost Tracking-Risk Log'!L$5:L$1006,'Allowance-Issues'!A73)</f>
        <v>0</v>
      </c>
    </row>
    <row r="74" spans="1:5" x14ac:dyDescent="0.25">
      <c r="A74" s="125"/>
      <c r="B74" s="126" t="s">
        <v>159</v>
      </c>
      <c r="C74" s="127"/>
      <c r="D74" s="10">
        <f>SUMIF('Internal Cost Tracking-Risk Log'!L$5:L$1006,A74,'Internal Cost Tracking-Risk Log'!I$5:I$1006)</f>
        <v>0</v>
      </c>
      <c r="E74" s="9">
        <f>COUNTIF('Internal Cost Tracking-Risk Log'!L$5:L$1006,'Allowance-Issues'!A74)</f>
        <v>0</v>
      </c>
    </row>
    <row r="75" spans="1:5" x14ac:dyDescent="0.25">
      <c r="A75" s="125"/>
      <c r="B75" s="126" t="s">
        <v>160</v>
      </c>
      <c r="C75" s="127"/>
      <c r="D75" s="10">
        <f>SUMIF('Internal Cost Tracking-Risk Log'!L$5:L$1006,A75,'Internal Cost Tracking-Risk Log'!I$5:I$1006)</f>
        <v>0</v>
      </c>
      <c r="E75" s="9">
        <f>COUNTIF('Internal Cost Tracking-Risk Log'!L$5:L$1006,'Allowance-Issues'!A75)</f>
        <v>0</v>
      </c>
    </row>
    <row r="76" spans="1:5" x14ac:dyDescent="0.25">
      <c r="A76" s="125"/>
      <c r="B76" s="126" t="s">
        <v>161</v>
      </c>
      <c r="C76" s="127"/>
      <c r="D76" s="10">
        <f>SUMIF('Internal Cost Tracking-Risk Log'!L$5:L$1006,A76,'Internal Cost Tracking-Risk Log'!I$5:I$1006)</f>
        <v>0</v>
      </c>
      <c r="E76" s="9">
        <f>COUNTIF('Internal Cost Tracking-Risk Log'!L$5:L$1006,'Allowance-Issues'!A76)</f>
        <v>0</v>
      </c>
    </row>
    <row r="77" spans="1:5" x14ac:dyDescent="0.25">
      <c r="A77" s="125"/>
      <c r="B77" s="126" t="s">
        <v>162</v>
      </c>
      <c r="C77" s="127"/>
      <c r="D77" s="10">
        <f>SUMIF('Internal Cost Tracking-Risk Log'!L$5:L$1006,A77,'Internal Cost Tracking-Risk Log'!I$5:I$1006)</f>
        <v>0</v>
      </c>
      <c r="E77" s="9">
        <f>COUNTIF('Internal Cost Tracking-Risk Log'!L$5:L$1006,'Allowance-Issues'!A77)</f>
        <v>0</v>
      </c>
    </row>
    <row r="78" spans="1:5" x14ac:dyDescent="0.25">
      <c r="A78" s="125"/>
      <c r="B78" s="126" t="s">
        <v>163</v>
      </c>
      <c r="C78" s="127"/>
      <c r="D78" s="10">
        <f>SUMIF('Internal Cost Tracking-Risk Log'!L$5:L$1006,A78,'Internal Cost Tracking-Risk Log'!I$5:I$1006)</f>
        <v>0</v>
      </c>
      <c r="E78" s="9">
        <f>COUNTIF('Internal Cost Tracking-Risk Log'!L$5:L$1006,'Allowance-Issues'!A78)</f>
        <v>0</v>
      </c>
    </row>
    <row r="79" spans="1:5" x14ac:dyDescent="0.25">
      <c r="A79" s="125"/>
      <c r="B79" s="126" t="s">
        <v>164</v>
      </c>
      <c r="C79" s="127"/>
      <c r="D79" s="10">
        <f>SUMIF('Internal Cost Tracking-Risk Log'!L$5:L$1006,A79,'Internal Cost Tracking-Risk Log'!I$5:I$1006)</f>
        <v>0</v>
      </c>
      <c r="E79" s="9">
        <f>COUNTIF('Internal Cost Tracking-Risk Log'!L$5:L$1006,'Allowance-Issues'!A79)</f>
        <v>0</v>
      </c>
    </row>
    <row r="80" spans="1:5" x14ac:dyDescent="0.25">
      <c r="A80" s="125"/>
      <c r="B80" s="126" t="s">
        <v>165</v>
      </c>
      <c r="C80" s="127"/>
      <c r="D80" s="10">
        <f>SUMIF('Internal Cost Tracking-Risk Log'!L$5:L$1006,A80,'Internal Cost Tracking-Risk Log'!I$5:I$1006)</f>
        <v>0</v>
      </c>
      <c r="E80" s="9">
        <f>COUNTIF('Internal Cost Tracking-Risk Log'!L$5:L$1006,'Allowance-Issues'!A80)</f>
        <v>0</v>
      </c>
    </row>
    <row r="81" spans="1:5" x14ac:dyDescent="0.25">
      <c r="A81" s="125"/>
      <c r="B81" s="126" t="s">
        <v>166</v>
      </c>
      <c r="C81" s="127"/>
      <c r="D81" s="10">
        <f>SUMIF('Internal Cost Tracking-Risk Log'!L$5:L$1006,A81,'Internal Cost Tracking-Risk Log'!I$5:I$1006)</f>
        <v>0</v>
      </c>
      <c r="E81" s="9">
        <f>COUNTIF('Internal Cost Tracking-Risk Log'!L$5:L$1006,'Allowance-Issues'!A81)</f>
        <v>0</v>
      </c>
    </row>
    <row r="82" spans="1:5" x14ac:dyDescent="0.25">
      <c r="A82" s="125"/>
      <c r="B82" s="126" t="s">
        <v>167</v>
      </c>
      <c r="C82" s="127"/>
      <c r="D82" s="10">
        <f>SUMIF('Internal Cost Tracking-Risk Log'!L$5:L$1006,A82,'Internal Cost Tracking-Risk Log'!I$5:I$1006)</f>
        <v>0</v>
      </c>
      <c r="E82" s="9">
        <f>COUNTIF('Internal Cost Tracking-Risk Log'!L$5:L$1006,'Allowance-Issues'!A82)</f>
        <v>0</v>
      </c>
    </row>
    <row r="83" spans="1:5" x14ac:dyDescent="0.25">
      <c r="A83" s="125"/>
      <c r="B83" s="126" t="s">
        <v>168</v>
      </c>
      <c r="C83" s="127"/>
      <c r="D83" s="10">
        <f>SUMIF('Internal Cost Tracking-Risk Log'!L$5:L$1006,A83,'Internal Cost Tracking-Risk Log'!I$5:I$1006)</f>
        <v>0</v>
      </c>
      <c r="E83" s="9">
        <f>COUNTIF('Internal Cost Tracking-Risk Log'!L$5:L$1006,'Allowance-Issues'!A83)</f>
        <v>0</v>
      </c>
    </row>
    <row r="84" spans="1:5" x14ac:dyDescent="0.25">
      <c r="A84" s="125"/>
      <c r="B84" s="126" t="s">
        <v>169</v>
      </c>
      <c r="C84" s="127"/>
      <c r="D84" s="10">
        <f>SUMIF('Internal Cost Tracking-Risk Log'!L$5:L$1006,A84,'Internal Cost Tracking-Risk Log'!I$5:I$1006)</f>
        <v>0</v>
      </c>
      <c r="E84" s="9">
        <f>COUNTIF('Internal Cost Tracking-Risk Log'!L$5:L$1006,'Allowance-Issues'!A84)</f>
        <v>0</v>
      </c>
    </row>
    <row r="85" spans="1:5" x14ac:dyDescent="0.25">
      <c r="A85" s="125"/>
      <c r="B85" s="126" t="s">
        <v>170</v>
      </c>
      <c r="C85" s="127"/>
      <c r="D85" s="10">
        <f>SUMIF('Internal Cost Tracking-Risk Log'!L$5:L$1006,A85,'Internal Cost Tracking-Risk Log'!I$5:I$1006)</f>
        <v>0</v>
      </c>
      <c r="E85" s="9">
        <f>COUNTIF('Internal Cost Tracking-Risk Log'!L$5:L$1006,'Allowance-Issues'!A85)</f>
        <v>0</v>
      </c>
    </row>
    <row r="86" spans="1:5" x14ac:dyDescent="0.25">
      <c r="A86" s="125"/>
      <c r="B86" s="126" t="s">
        <v>171</v>
      </c>
      <c r="C86" s="127"/>
      <c r="D86" s="10">
        <f>SUMIF('Internal Cost Tracking-Risk Log'!L$5:L$1006,A86,'Internal Cost Tracking-Risk Log'!I$5:I$1006)</f>
        <v>0</v>
      </c>
      <c r="E86" s="9">
        <f>COUNTIF('Internal Cost Tracking-Risk Log'!L$5:L$1006,'Allowance-Issues'!A86)</f>
        <v>0</v>
      </c>
    </row>
    <row r="87" spans="1:5" x14ac:dyDescent="0.25">
      <c r="A87" s="125"/>
      <c r="B87" s="126" t="s">
        <v>172</v>
      </c>
      <c r="C87" s="127"/>
      <c r="D87" s="10">
        <f>SUMIF('Internal Cost Tracking-Risk Log'!L$5:L$1006,A87,'Internal Cost Tracking-Risk Log'!I$5:I$1006)</f>
        <v>0</v>
      </c>
      <c r="E87" s="9">
        <f>COUNTIF('Internal Cost Tracking-Risk Log'!L$5:L$1006,'Allowance-Issues'!A87)</f>
        <v>0</v>
      </c>
    </row>
    <row r="88" spans="1:5" x14ac:dyDescent="0.25">
      <c r="A88" s="125"/>
      <c r="B88" s="126" t="s">
        <v>173</v>
      </c>
      <c r="C88" s="127"/>
      <c r="D88" s="10">
        <f>SUMIF('Internal Cost Tracking-Risk Log'!L$5:L$1006,A88,'Internal Cost Tracking-Risk Log'!I$5:I$1006)</f>
        <v>0</v>
      </c>
      <c r="E88" s="9">
        <f>COUNTIF('Internal Cost Tracking-Risk Log'!L$5:L$1006,'Allowance-Issues'!A88)</f>
        <v>0</v>
      </c>
    </row>
    <row r="89" spans="1:5" x14ac:dyDescent="0.25">
      <c r="A89" s="125"/>
      <c r="B89" s="126" t="s">
        <v>174</v>
      </c>
      <c r="C89" s="127"/>
      <c r="D89" s="10">
        <f>SUMIF('Internal Cost Tracking-Risk Log'!L$5:L$1006,A89,'Internal Cost Tracking-Risk Log'!I$5:I$1006)</f>
        <v>0</v>
      </c>
      <c r="E89" s="9">
        <f>COUNTIF('Internal Cost Tracking-Risk Log'!L$5:L$1006,'Allowance-Issues'!A89)</f>
        <v>0</v>
      </c>
    </row>
    <row r="90" spans="1:5" x14ac:dyDescent="0.25">
      <c r="A90" s="125"/>
      <c r="B90" s="126" t="s">
        <v>175</v>
      </c>
      <c r="C90" s="127"/>
      <c r="D90" s="10">
        <f>SUMIF('Internal Cost Tracking-Risk Log'!L$5:L$1006,A90,'Internal Cost Tracking-Risk Log'!I$5:I$1006)</f>
        <v>0</v>
      </c>
      <c r="E90" s="9">
        <f>COUNTIF('Internal Cost Tracking-Risk Log'!L$5:L$1006,'Allowance-Issues'!A90)</f>
        <v>0</v>
      </c>
    </row>
    <row r="91" spans="1:5" x14ac:dyDescent="0.25">
      <c r="A91" s="125"/>
      <c r="B91" s="126" t="s">
        <v>176</v>
      </c>
      <c r="C91" s="127"/>
      <c r="D91" s="10">
        <f>SUMIF('Internal Cost Tracking-Risk Log'!L$5:L$1006,A91,'Internal Cost Tracking-Risk Log'!I$5:I$1006)</f>
        <v>0</v>
      </c>
      <c r="E91" s="9">
        <f>COUNTIF('Internal Cost Tracking-Risk Log'!L$5:L$1006,'Allowance-Issues'!A91)</f>
        <v>0</v>
      </c>
    </row>
    <row r="92" spans="1:5" x14ac:dyDescent="0.25">
      <c r="A92" s="125"/>
      <c r="B92" s="126" t="s">
        <v>177</v>
      </c>
      <c r="C92" s="127"/>
      <c r="D92" s="10">
        <f>SUMIF('Internal Cost Tracking-Risk Log'!L$5:L$1006,A92,'Internal Cost Tracking-Risk Log'!I$5:I$1006)</f>
        <v>0</v>
      </c>
      <c r="E92" s="9">
        <f>COUNTIF('Internal Cost Tracking-Risk Log'!L$5:L$1006,'Allowance-Issues'!A92)</f>
        <v>0</v>
      </c>
    </row>
    <row r="93" spans="1:5" x14ac:dyDescent="0.25">
      <c r="A93" s="125"/>
      <c r="B93" s="126" t="s">
        <v>178</v>
      </c>
      <c r="C93" s="127"/>
      <c r="D93" s="10">
        <f>SUMIF('Internal Cost Tracking-Risk Log'!L$5:L$1006,A93,'Internal Cost Tracking-Risk Log'!I$5:I$1006)</f>
        <v>0</v>
      </c>
      <c r="E93" s="9">
        <f>COUNTIF('Internal Cost Tracking-Risk Log'!L$5:L$1006,'Allowance-Issues'!A93)</f>
        <v>0</v>
      </c>
    </row>
    <row r="94" spans="1:5" x14ac:dyDescent="0.25">
      <c r="A94" s="125"/>
      <c r="B94" s="126" t="s">
        <v>179</v>
      </c>
      <c r="C94" s="127"/>
      <c r="D94" s="10">
        <f>SUMIF('Internal Cost Tracking-Risk Log'!L$5:L$1006,A94,'Internal Cost Tracking-Risk Log'!I$5:I$1006)</f>
        <v>0</v>
      </c>
      <c r="E94" s="9">
        <f>COUNTIF('Internal Cost Tracking-Risk Log'!L$5:L$1006,'Allowance-Issues'!A94)</f>
        <v>0</v>
      </c>
    </row>
    <row r="95" spans="1:5" x14ac:dyDescent="0.25">
      <c r="A95" s="125"/>
      <c r="B95" s="126" t="s">
        <v>180</v>
      </c>
      <c r="C95" s="127"/>
      <c r="D95" s="10">
        <f>SUMIF('Internal Cost Tracking-Risk Log'!L$5:L$1006,A95,'Internal Cost Tracking-Risk Log'!I$5:I$1006)</f>
        <v>0</v>
      </c>
      <c r="E95" s="9">
        <f>COUNTIF('Internal Cost Tracking-Risk Log'!L$5:L$1006,'Allowance-Issues'!A95)</f>
        <v>0</v>
      </c>
    </row>
    <row r="96" spans="1:5" x14ac:dyDescent="0.25">
      <c r="A96" s="125"/>
      <c r="B96" s="126" t="s">
        <v>181</v>
      </c>
      <c r="C96" s="127"/>
      <c r="D96" s="10">
        <f>SUMIF('Internal Cost Tracking-Risk Log'!L$5:L$1006,A96,'Internal Cost Tracking-Risk Log'!I$5:I$1006)</f>
        <v>0</v>
      </c>
      <c r="E96" s="9">
        <f>COUNTIF('Internal Cost Tracking-Risk Log'!L$5:L$1006,'Allowance-Issues'!A96)</f>
        <v>0</v>
      </c>
    </row>
    <row r="97" spans="1:5" x14ac:dyDescent="0.25">
      <c r="A97" s="125"/>
      <c r="B97" s="126" t="s">
        <v>182</v>
      </c>
      <c r="C97" s="127"/>
      <c r="D97" s="10">
        <f>SUMIF('Internal Cost Tracking-Risk Log'!L$5:L$1006,A97,'Internal Cost Tracking-Risk Log'!I$5:I$1006)</f>
        <v>0</v>
      </c>
      <c r="E97" s="9">
        <f>COUNTIF('Internal Cost Tracking-Risk Log'!L$5:L$1006,'Allowance-Issues'!A97)</f>
        <v>0</v>
      </c>
    </row>
    <row r="98" spans="1:5" x14ac:dyDescent="0.25">
      <c r="A98" s="125"/>
      <c r="B98" s="126" t="s">
        <v>183</v>
      </c>
      <c r="C98" s="127"/>
      <c r="D98" s="10">
        <f>SUMIF('Internal Cost Tracking-Risk Log'!L$5:L$1006,A98,'Internal Cost Tracking-Risk Log'!I$5:I$1006)</f>
        <v>0</v>
      </c>
      <c r="E98" s="9">
        <f>COUNTIF('Internal Cost Tracking-Risk Log'!L$5:L$1006,'Allowance-Issues'!A98)</f>
        <v>0</v>
      </c>
    </row>
    <row r="99" spans="1:5" x14ac:dyDescent="0.25">
      <c r="A99" s="125"/>
      <c r="B99" s="126" t="s">
        <v>184</v>
      </c>
      <c r="C99" s="127"/>
      <c r="D99" s="10">
        <f>SUMIF('Internal Cost Tracking-Risk Log'!L$5:L$1006,A99,'Internal Cost Tracking-Risk Log'!I$5:I$1006)</f>
        <v>0</v>
      </c>
      <c r="E99" s="9">
        <f>COUNTIF('Internal Cost Tracking-Risk Log'!L$5:L$1006,'Allowance-Issues'!A99)</f>
        <v>0</v>
      </c>
    </row>
    <row r="100" spans="1:5" x14ac:dyDescent="0.25">
      <c r="A100" s="125"/>
      <c r="B100" s="126" t="s">
        <v>185</v>
      </c>
      <c r="C100" s="127"/>
      <c r="D100" s="10">
        <f>SUMIF('Internal Cost Tracking-Risk Log'!L$5:L$1006,A100,'Internal Cost Tracking-Risk Log'!I$5:I$1006)</f>
        <v>0</v>
      </c>
      <c r="E100" s="9">
        <f>COUNTIF('Internal Cost Tracking-Risk Log'!L$5:L$1006,'Allowance-Issues'!A100)</f>
        <v>0</v>
      </c>
    </row>
    <row r="101" spans="1:5" x14ac:dyDescent="0.25">
      <c r="A101" s="125"/>
      <c r="B101" s="126" t="s">
        <v>186</v>
      </c>
      <c r="C101" s="127"/>
      <c r="D101" s="10">
        <f>SUMIF('Internal Cost Tracking-Risk Log'!L$5:L$1006,A101,'Internal Cost Tracking-Risk Log'!I$5:I$1006)</f>
        <v>0</v>
      </c>
      <c r="E101" s="9">
        <f>COUNTIF('Internal Cost Tracking-Risk Log'!L$5:L$1006,'Allowance-Issues'!A101)</f>
        <v>0</v>
      </c>
    </row>
    <row r="102" spans="1:5" x14ac:dyDescent="0.25">
      <c r="A102" s="125"/>
      <c r="B102" s="126" t="s">
        <v>187</v>
      </c>
      <c r="C102" s="127"/>
      <c r="D102" s="10">
        <f>SUMIF('Internal Cost Tracking-Risk Log'!L$5:L$1006,A102,'Internal Cost Tracking-Risk Log'!I$5:I$1006)</f>
        <v>0</v>
      </c>
      <c r="E102" s="9">
        <f>COUNTIF('Internal Cost Tracking-Risk Log'!L$5:L$1006,'Allowance-Issues'!A102)</f>
        <v>0</v>
      </c>
    </row>
    <row r="103" spans="1:5" x14ac:dyDescent="0.25">
      <c r="A103" s="125"/>
      <c r="B103" s="126" t="s">
        <v>188</v>
      </c>
      <c r="C103" s="127"/>
      <c r="D103" s="10">
        <f>SUMIF('Internal Cost Tracking-Risk Log'!L$5:L$1006,A103,'Internal Cost Tracking-Risk Log'!I$5:I$1006)</f>
        <v>0</v>
      </c>
      <c r="E103" s="9">
        <f>COUNTIF('Internal Cost Tracking-Risk Log'!L$5:L$1006,'Allowance-Issues'!A103)</f>
        <v>0</v>
      </c>
    </row>
    <row r="104" spans="1:5" x14ac:dyDescent="0.25">
      <c r="A104" s="125"/>
      <c r="B104" s="126" t="s">
        <v>189</v>
      </c>
      <c r="C104" s="127"/>
      <c r="D104" s="10">
        <f>SUMIF('Internal Cost Tracking-Risk Log'!L$5:L$1006,A104,'Internal Cost Tracking-Risk Log'!I$5:I$1006)</f>
        <v>0</v>
      </c>
      <c r="E104" s="9">
        <f>COUNTIF('Internal Cost Tracking-Risk Log'!L$5:L$1006,'Allowance-Issues'!A104)</f>
        <v>0</v>
      </c>
    </row>
    <row r="105" spans="1:5" x14ac:dyDescent="0.25">
      <c r="A105" s="125"/>
      <c r="B105" s="126" t="s">
        <v>190</v>
      </c>
      <c r="C105" s="127"/>
      <c r="D105" s="10">
        <f>SUMIF('Internal Cost Tracking-Risk Log'!L$5:L$1006,A105,'Internal Cost Tracking-Risk Log'!I$5:I$1006)</f>
        <v>0</v>
      </c>
      <c r="E105" s="9">
        <f>COUNTIF('Internal Cost Tracking-Risk Log'!L$5:L$1006,'Allowance-Issues'!A105)</f>
        <v>0</v>
      </c>
    </row>
    <row r="106" spans="1:5" x14ac:dyDescent="0.25">
      <c r="A106" s="125"/>
      <c r="B106" s="126" t="s">
        <v>191</v>
      </c>
      <c r="C106" s="127"/>
      <c r="D106" s="10">
        <f>SUMIF('Internal Cost Tracking-Risk Log'!L$5:L$1006,A106,'Internal Cost Tracking-Risk Log'!I$5:I$1006)</f>
        <v>0</v>
      </c>
      <c r="E106" s="9">
        <f>COUNTIF('Internal Cost Tracking-Risk Log'!L$5:L$1006,'Allowance-Issues'!A106)</f>
        <v>0</v>
      </c>
    </row>
    <row r="107" spans="1:5" x14ac:dyDescent="0.25">
      <c r="A107" s="125"/>
      <c r="B107" s="126" t="s">
        <v>192</v>
      </c>
      <c r="C107" s="127"/>
      <c r="D107" s="10">
        <f>SUMIF('Internal Cost Tracking-Risk Log'!L$5:L$1006,A107,'Internal Cost Tracking-Risk Log'!I$5:I$1006)</f>
        <v>0</v>
      </c>
      <c r="E107" s="9">
        <f>COUNTIF('Internal Cost Tracking-Risk Log'!L$5:L$1006,'Allowance-Issues'!A107)</f>
        <v>0</v>
      </c>
    </row>
    <row r="108" spans="1:5" x14ac:dyDescent="0.25">
      <c r="A108" s="125"/>
      <c r="B108" s="126" t="s">
        <v>193</v>
      </c>
      <c r="C108" s="127"/>
      <c r="D108" s="10">
        <f>SUMIF('Internal Cost Tracking-Risk Log'!L$5:L$1006,A108,'Internal Cost Tracking-Risk Log'!I$5:I$1006)</f>
        <v>0</v>
      </c>
      <c r="E108" s="9">
        <f>COUNTIF('Internal Cost Tracking-Risk Log'!L$5:L$1006,'Allowance-Issues'!A108)</f>
        <v>0</v>
      </c>
    </row>
    <row r="109" spans="1:5" x14ac:dyDescent="0.25">
      <c r="A109" s="125"/>
      <c r="B109" s="126" t="s">
        <v>194</v>
      </c>
      <c r="C109" s="127"/>
      <c r="D109" s="10">
        <f>SUMIF('Internal Cost Tracking-Risk Log'!L$5:L$1006,A109,'Internal Cost Tracking-Risk Log'!I$5:I$1006)</f>
        <v>0</v>
      </c>
      <c r="E109" s="9">
        <f>COUNTIF('Internal Cost Tracking-Risk Log'!L$5:L$1006,'Allowance-Issues'!A109)</f>
        <v>0</v>
      </c>
    </row>
    <row r="110" spans="1:5" x14ac:dyDescent="0.25">
      <c r="A110" s="125"/>
      <c r="B110" s="126" t="s">
        <v>195</v>
      </c>
      <c r="C110" s="127"/>
      <c r="D110" s="10">
        <f>SUMIF('Internal Cost Tracking-Risk Log'!L$5:L$1006,A110,'Internal Cost Tracking-Risk Log'!I$5:I$1006)</f>
        <v>0</v>
      </c>
      <c r="E110" s="9">
        <f>COUNTIF('Internal Cost Tracking-Risk Log'!L$5:L$1006,'Allowance-Issues'!A110)</f>
        <v>0</v>
      </c>
    </row>
    <row r="111" spans="1:5" x14ac:dyDescent="0.25">
      <c r="A111" s="125"/>
      <c r="B111" s="126" t="s">
        <v>196</v>
      </c>
      <c r="C111" s="127"/>
      <c r="D111" s="10">
        <f>SUMIF('Internal Cost Tracking-Risk Log'!L$5:L$1006,A111,'Internal Cost Tracking-Risk Log'!I$5:I$1006)</f>
        <v>0</v>
      </c>
      <c r="E111" s="9">
        <f>COUNTIF('Internal Cost Tracking-Risk Log'!L$5:L$1006,'Allowance-Issues'!A111)</f>
        <v>0</v>
      </c>
    </row>
    <row r="112" spans="1:5" x14ac:dyDescent="0.25">
      <c r="A112" s="125"/>
      <c r="B112" s="126" t="s">
        <v>197</v>
      </c>
      <c r="C112" s="127"/>
      <c r="D112" s="10">
        <f>SUMIF('Internal Cost Tracking-Risk Log'!L$5:L$1006,A112,'Internal Cost Tracking-Risk Log'!I$5:I$1006)</f>
        <v>0</v>
      </c>
      <c r="E112" s="9">
        <f>COUNTIF('Internal Cost Tracking-Risk Log'!L$5:L$1006,'Allowance-Issues'!A112)</f>
        <v>0</v>
      </c>
    </row>
    <row r="113" spans="1:5" x14ac:dyDescent="0.25">
      <c r="A113" s="125"/>
      <c r="B113" s="126" t="s">
        <v>198</v>
      </c>
      <c r="C113" s="127"/>
      <c r="D113" s="10">
        <f>SUMIF('Internal Cost Tracking-Risk Log'!L$5:L$1006,A113,'Internal Cost Tracking-Risk Log'!I$5:I$1006)</f>
        <v>0</v>
      </c>
      <c r="E113" s="9">
        <f>COUNTIF('Internal Cost Tracking-Risk Log'!L$5:L$1006,'Allowance-Issues'!A113)</f>
        <v>0</v>
      </c>
    </row>
    <row r="114" spans="1:5" x14ac:dyDescent="0.25">
      <c r="A114" s="125"/>
      <c r="B114" s="126" t="s">
        <v>199</v>
      </c>
      <c r="C114" s="127"/>
      <c r="D114" s="10">
        <f>SUMIF('Internal Cost Tracking-Risk Log'!L$5:L$1006,A114,'Internal Cost Tracking-Risk Log'!I$5:I$1006)</f>
        <v>0</v>
      </c>
      <c r="E114" s="9">
        <f>COUNTIF('Internal Cost Tracking-Risk Log'!L$5:L$1006,'Allowance-Issues'!A114)</f>
        <v>0</v>
      </c>
    </row>
    <row r="115" spans="1:5" x14ac:dyDescent="0.25">
      <c r="A115" s="125"/>
      <c r="B115" s="126" t="s">
        <v>200</v>
      </c>
      <c r="C115" s="127"/>
      <c r="D115" s="10">
        <f>SUMIF('Internal Cost Tracking-Risk Log'!L$5:L$1006,A115,'Internal Cost Tracking-Risk Log'!I$5:I$1006)</f>
        <v>0</v>
      </c>
      <c r="E115" s="9">
        <f>COUNTIF('Internal Cost Tracking-Risk Log'!L$5:L$1006,'Allowance-Issues'!A115)</f>
        <v>0</v>
      </c>
    </row>
    <row r="116" spans="1:5" x14ac:dyDescent="0.25">
      <c r="A116" s="125"/>
      <c r="B116" s="126" t="s">
        <v>201</v>
      </c>
      <c r="C116" s="127"/>
      <c r="D116" s="10">
        <f>SUMIF('Internal Cost Tracking-Risk Log'!L$5:L$1006,A116,'Internal Cost Tracking-Risk Log'!I$5:I$1006)</f>
        <v>0</v>
      </c>
      <c r="E116" s="9">
        <f>COUNTIF('Internal Cost Tracking-Risk Log'!L$5:L$1006,'Allowance-Issues'!A116)</f>
        <v>0</v>
      </c>
    </row>
    <row r="117" spans="1:5" x14ac:dyDescent="0.25">
      <c r="A117" s="125"/>
      <c r="B117" s="126" t="s">
        <v>202</v>
      </c>
      <c r="C117" s="127"/>
      <c r="D117" s="10">
        <f>SUMIF('Internal Cost Tracking-Risk Log'!L$5:L$1006,A117,'Internal Cost Tracking-Risk Log'!I$5:I$1006)</f>
        <v>0</v>
      </c>
      <c r="E117" s="9">
        <f>COUNTIF('Internal Cost Tracking-Risk Log'!L$5:L$1006,'Allowance-Issues'!A117)</f>
        <v>0</v>
      </c>
    </row>
    <row r="118" spans="1:5" x14ac:dyDescent="0.25">
      <c r="A118" s="125"/>
      <c r="B118" s="126" t="s">
        <v>203</v>
      </c>
      <c r="C118" s="127"/>
      <c r="D118" s="10">
        <f>SUMIF('Internal Cost Tracking-Risk Log'!L$5:L$1006,A118,'Internal Cost Tracking-Risk Log'!I$5:I$1006)</f>
        <v>0</v>
      </c>
      <c r="E118" s="9">
        <f>COUNTIF('Internal Cost Tracking-Risk Log'!L$5:L$1006,'Allowance-Issues'!A118)</f>
        <v>0</v>
      </c>
    </row>
    <row r="119" spans="1:5" x14ac:dyDescent="0.25">
      <c r="A119" s="125"/>
      <c r="B119" s="126" t="s">
        <v>204</v>
      </c>
      <c r="C119" s="127"/>
      <c r="D119" s="10">
        <f>SUMIF('Internal Cost Tracking-Risk Log'!L$5:L$1006,A119,'Internal Cost Tracking-Risk Log'!I$5:I$1006)</f>
        <v>0</v>
      </c>
      <c r="E119" s="9">
        <f>COUNTIF('Internal Cost Tracking-Risk Log'!L$5:L$1006,'Allowance-Issues'!A119)</f>
        <v>0</v>
      </c>
    </row>
    <row r="120" spans="1:5" x14ac:dyDescent="0.25">
      <c r="A120" s="125"/>
      <c r="B120" s="126" t="s">
        <v>205</v>
      </c>
      <c r="C120" s="127"/>
      <c r="D120" s="10">
        <f>SUMIF('Internal Cost Tracking-Risk Log'!L$5:L$1006,A120,'Internal Cost Tracking-Risk Log'!I$5:I$1006)</f>
        <v>0</v>
      </c>
      <c r="E120" s="9">
        <f>COUNTIF('Internal Cost Tracking-Risk Log'!L$5:L$1006,'Allowance-Issues'!A120)</f>
        <v>0</v>
      </c>
    </row>
    <row r="121" spans="1:5" x14ac:dyDescent="0.25">
      <c r="A121" s="125"/>
      <c r="B121" s="126" t="s">
        <v>206</v>
      </c>
      <c r="C121" s="127"/>
      <c r="D121" s="10">
        <f>SUMIF('Internal Cost Tracking-Risk Log'!L$5:L$1006,A121,'Internal Cost Tracking-Risk Log'!I$5:I$1006)</f>
        <v>0</v>
      </c>
      <c r="E121" s="9">
        <f>COUNTIF('Internal Cost Tracking-Risk Log'!L$5:L$1006,'Allowance-Issues'!A121)</f>
        <v>0</v>
      </c>
    </row>
    <row r="122" spans="1:5" x14ac:dyDescent="0.25">
      <c r="A122" s="125"/>
      <c r="B122" s="126" t="s">
        <v>207</v>
      </c>
      <c r="C122" s="127"/>
      <c r="D122" s="10">
        <f>SUMIF('Internal Cost Tracking-Risk Log'!L$5:L$1006,A122,'Internal Cost Tracking-Risk Log'!I$5:I$1006)</f>
        <v>0</v>
      </c>
      <c r="E122" s="9">
        <f>COUNTIF('Internal Cost Tracking-Risk Log'!L$5:L$1006,'Allowance-Issues'!A122)</f>
        <v>0</v>
      </c>
    </row>
    <row r="123" spans="1:5" x14ac:dyDescent="0.25">
      <c r="A123" s="125"/>
      <c r="B123" s="126" t="s">
        <v>208</v>
      </c>
      <c r="C123" s="127"/>
      <c r="D123" s="10">
        <f>SUMIF('Internal Cost Tracking-Risk Log'!L$5:L$1006,A123,'Internal Cost Tracking-Risk Log'!I$5:I$1006)</f>
        <v>0</v>
      </c>
      <c r="E123" s="9">
        <f>COUNTIF('Internal Cost Tracking-Risk Log'!L$5:L$1006,'Allowance-Issues'!A123)</f>
        <v>0</v>
      </c>
    </row>
    <row r="124" spans="1:5" x14ac:dyDescent="0.25">
      <c r="A124" s="125"/>
      <c r="B124" s="126" t="s">
        <v>209</v>
      </c>
      <c r="C124" s="127"/>
      <c r="D124" s="10">
        <f>SUMIF('Internal Cost Tracking-Risk Log'!L$5:L$1006,A124,'Internal Cost Tracking-Risk Log'!I$5:I$1006)</f>
        <v>0</v>
      </c>
      <c r="E124" s="9">
        <f>COUNTIF('Internal Cost Tracking-Risk Log'!L$5:L$1006,'Allowance-Issues'!A124)</f>
        <v>0</v>
      </c>
    </row>
    <row r="125" spans="1:5" x14ac:dyDescent="0.25">
      <c r="A125" s="125"/>
      <c r="B125" s="126" t="s">
        <v>210</v>
      </c>
      <c r="C125" s="127"/>
      <c r="D125" s="10">
        <f>SUMIF('Internal Cost Tracking-Risk Log'!L$5:L$1006,A125,'Internal Cost Tracking-Risk Log'!I$5:I$1006)</f>
        <v>0</v>
      </c>
      <c r="E125" s="9">
        <f>COUNTIF('Internal Cost Tracking-Risk Log'!L$5:L$1006,'Allowance-Issues'!A125)</f>
        <v>0</v>
      </c>
    </row>
    <row r="126" spans="1:5" x14ac:dyDescent="0.25">
      <c r="A126" s="125"/>
      <c r="B126" s="126" t="s">
        <v>211</v>
      </c>
      <c r="C126" s="127"/>
      <c r="D126" s="10">
        <f>SUMIF('Internal Cost Tracking-Risk Log'!L$5:L$1006,A126,'Internal Cost Tracking-Risk Log'!I$5:I$1006)</f>
        <v>0</v>
      </c>
      <c r="E126" s="9">
        <f>COUNTIF('Internal Cost Tracking-Risk Log'!L$5:L$1006,'Allowance-Issues'!A126)</f>
        <v>0</v>
      </c>
    </row>
    <row r="127" spans="1:5" x14ac:dyDescent="0.25">
      <c r="A127" s="125"/>
      <c r="B127" s="126" t="s">
        <v>212</v>
      </c>
      <c r="C127" s="127"/>
      <c r="D127" s="10">
        <f>SUMIF('Internal Cost Tracking-Risk Log'!L$5:L$1006,A127,'Internal Cost Tracking-Risk Log'!I$5:I$1006)</f>
        <v>0</v>
      </c>
      <c r="E127" s="9">
        <f>COUNTIF('Internal Cost Tracking-Risk Log'!L$5:L$1006,'Allowance-Issues'!A127)</f>
        <v>0</v>
      </c>
    </row>
    <row r="128" spans="1:5" x14ac:dyDescent="0.25">
      <c r="A128" s="125"/>
      <c r="B128" s="126" t="s">
        <v>213</v>
      </c>
      <c r="C128" s="127"/>
      <c r="D128" s="10">
        <f>SUMIF('Internal Cost Tracking-Risk Log'!L$5:L$1006,A128,'Internal Cost Tracking-Risk Log'!I$5:I$1006)</f>
        <v>0</v>
      </c>
      <c r="E128" s="9">
        <f>COUNTIF('Internal Cost Tracking-Risk Log'!L$5:L$1006,'Allowance-Issues'!A128)</f>
        <v>0</v>
      </c>
    </row>
    <row r="129" spans="1:5" x14ac:dyDescent="0.25">
      <c r="A129" s="125"/>
      <c r="B129" s="126" t="s">
        <v>214</v>
      </c>
      <c r="C129" s="127"/>
      <c r="D129" s="10">
        <f>SUMIF('Internal Cost Tracking-Risk Log'!L$5:L$1006,A129,'Internal Cost Tracking-Risk Log'!I$5:I$1006)</f>
        <v>0</v>
      </c>
      <c r="E129" s="9">
        <f>COUNTIF('Internal Cost Tracking-Risk Log'!L$5:L$1006,'Allowance-Issues'!A129)</f>
        <v>0</v>
      </c>
    </row>
    <row r="130" spans="1:5" x14ac:dyDescent="0.25">
      <c r="A130" s="125"/>
      <c r="B130" s="126" t="s">
        <v>215</v>
      </c>
      <c r="C130" s="127"/>
      <c r="D130" s="10">
        <f>SUMIF('Internal Cost Tracking-Risk Log'!L$5:L$1006,A130,'Internal Cost Tracking-Risk Log'!I$5:I$1006)</f>
        <v>0</v>
      </c>
      <c r="E130" s="9">
        <f>COUNTIF('Internal Cost Tracking-Risk Log'!L$5:L$1006,'Allowance-Issues'!A130)</f>
        <v>0</v>
      </c>
    </row>
    <row r="131" spans="1:5" x14ac:dyDescent="0.25">
      <c r="A131" s="125"/>
      <c r="B131" s="126" t="s">
        <v>216</v>
      </c>
      <c r="C131" s="127"/>
      <c r="D131" s="10">
        <f>SUMIF('Internal Cost Tracking-Risk Log'!L$5:L$1006,A131,'Internal Cost Tracking-Risk Log'!I$5:I$1006)</f>
        <v>0</v>
      </c>
      <c r="E131" s="9">
        <f>COUNTIF('Internal Cost Tracking-Risk Log'!L$5:L$1006,'Allowance-Issues'!A131)</f>
        <v>0</v>
      </c>
    </row>
    <row r="132" spans="1:5" x14ac:dyDescent="0.25">
      <c r="A132" s="125"/>
      <c r="B132" s="126" t="s">
        <v>217</v>
      </c>
      <c r="C132" s="127"/>
      <c r="D132" s="10">
        <f>SUMIF('Internal Cost Tracking-Risk Log'!L$5:L$1006,A132,'Internal Cost Tracking-Risk Log'!I$5:I$1006)</f>
        <v>0</v>
      </c>
      <c r="E132" s="9">
        <f>COUNTIF('Internal Cost Tracking-Risk Log'!L$5:L$1006,'Allowance-Issues'!A132)</f>
        <v>0</v>
      </c>
    </row>
    <row r="133" spans="1:5" x14ac:dyDescent="0.25">
      <c r="A133" s="125"/>
      <c r="B133" s="126" t="s">
        <v>218</v>
      </c>
      <c r="C133" s="127"/>
      <c r="D133" s="10">
        <f>SUMIF('Internal Cost Tracking-Risk Log'!L$5:L$1006,A133,'Internal Cost Tracking-Risk Log'!I$5:I$1006)</f>
        <v>0</v>
      </c>
      <c r="E133" s="9">
        <f>COUNTIF('Internal Cost Tracking-Risk Log'!L$5:L$1006,'Allowance-Issues'!A133)</f>
        <v>0</v>
      </c>
    </row>
    <row r="134" spans="1:5" x14ac:dyDescent="0.25">
      <c r="A134" s="125"/>
      <c r="B134" s="126" t="s">
        <v>219</v>
      </c>
      <c r="C134" s="127"/>
      <c r="D134" s="10">
        <f>SUMIF('Internal Cost Tracking-Risk Log'!L$5:L$1006,A134,'Internal Cost Tracking-Risk Log'!I$5:I$1006)</f>
        <v>0</v>
      </c>
      <c r="E134" s="9">
        <f>COUNTIF('Internal Cost Tracking-Risk Log'!L$5:L$1006,'Allowance-Issues'!A134)</f>
        <v>0</v>
      </c>
    </row>
    <row r="135" spans="1:5" x14ac:dyDescent="0.25">
      <c r="A135" s="125"/>
      <c r="B135" s="126" t="s">
        <v>220</v>
      </c>
      <c r="C135" s="127"/>
      <c r="D135" s="10">
        <f>SUMIF('Internal Cost Tracking-Risk Log'!L$5:L$1006,A135,'Internal Cost Tracking-Risk Log'!I$5:I$1006)</f>
        <v>0</v>
      </c>
      <c r="E135" s="9">
        <f>COUNTIF('Internal Cost Tracking-Risk Log'!L$5:L$1006,'Allowance-Issues'!A135)</f>
        <v>0</v>
      </c>
    </row>
    <row r="136" spans="1:5" x14ac:dyDescent="0.25">
      <c r="A136" s="125"/>
      <c r="B136" s="126" t="s">
        <v>221</v>
      </c>
      <c r="C136" s="127"/>
      <c r="D136" s="10">
        <f>SUMIF('Internal Cost Tracking-Risk Log'!L$5:L$1006,A136,'Internal Cost Tracking-Risk Log'!I$5:I$1006)</f>
        <v>0</v>
      </c>
      <c r="E136" s="9">
        <f>COUNTIF('Internal Cost Tracking-Risk Log'!L$5:L$1006,'Allowance-Issues'!A136)</f>
        <v>0</v>
      </c>
    </row>
    <row r="137" spans="1:5" x14ac:dyDescent="0.25">
      <c r="A137" s="125"/>
      <c r="B137" s="126" t="s">
        <v>222</v>
      </c>
      <c r="C137" s="127"/>
      <c r="D137" s="10">
        <f>SUMIF('Internal Cost Tracking-Risk Log'!L$5:L$1006,A137,'Internal Cost Tracking-Risk Log'!I$5:I$1006)</f>
        <v>0</v>
      </c>
      <c r="E137" s="9">
        <f>COUNTIF('Internal Cost Tracking-Risk Log'!L$5:L$1006,'Allowance-Issues'!A137)</f>
        <v>0</v>
      </c>
    </row>
    <row r="138" spans="1:5" x14ac:dyDescent="0.25">
      <c r="A138" s="125"/>
      <c r="B138" s="126" t="s">
        <v>223</v>
      </c>
      <c r="C138" s="127"/>
      <c r="D138" s="10">
        <f>SUMIF('Internal Cost Tracking-Risk Log'!L$5:L$1006,A138,'Internal Cost Tracking-Risk Log'!I$5:I$1006)</f>
        <v>0</v>
      </c>
      <c r="E138" s="9">
        <f>COUNTIF('Internal Cost Tracking-Risk Log'!L$5:L$1006,'Allowance-Issues'!A138)</f>
        <v>0</v>
      </c>
    </row>
    <row r="139" spans="1:5" x14ac:dyDescent="0.25">
      <c r="A139" s="125"/>
      <c r="B139" s="126" t="s">
        <v>224</v>
      </c>
      <c r="C139" s="127"/>
      <c r="D139" s="10">
        <f>SUMIF('Internal Cost Tracking-Risk Log'!L$5:L$1006,A139,'Internal Cost Tracking-Risk Log'!I$5:I$1006)</f>
        <v>0</v>
      </c>
      <c r="E139" s="9">
        <f>COUNTIF('Internal Cost Tracking-Risk Log'!L$5:L$1006,'Allowance-Issues'!A139)</f>
        <v>0</v>
      </c>
    </row>
    <row r="140" spans="1:5" x14ac:dyDescent="0.25">
      <c r="A140" s="125"/>
      <c r="B140" s="126" t="s">
        <v>225</v>
      </c>
      <c r="C140" s="127"/>
      <c r="D140" s="10">
        <f>SUMIF('Internal Cost Tracking-Risk Log'!L$5:L$1006,A140,'Internal Cost Tracking-Risk Log'!I$5:I$1006)</f>
        <v>0</v>
      </c>
      <c r="E140" s="9">
        <f>COUNTIF('Internal Cost Tracking-Risk Log'!L$5:L$1006,'Allowance-Issues'!A140)</f>
        <v>0</v>
      </c>
    </row>
    <row r="141" spans="1:5" x14ac:dyDescent="0.25">
      <c r="A141" s="125"/>
      <c r="B141" s="126" t="s">
        <v>226</v>
      </c>
      <c r="C141" s="127"/>
      <c r="D141" s="10">
        <f>SUMIF('Internal Cost Tracking-Risk Log'!L$5:L$1006,A141,'Internal Cost Tracking-Risk Log'!I$5:I$1006)</f>
        <v>0</v>
      </c>
      <c r="E141" s="9">
        <f>COUNTIF('Internal Cost Tracking-Risk Log'!L$5:L$1006,'Allowance-Issues'!A141)</f>
        <v>0</v>
      </c>
    </row>
    <row r="142" spans="1:5" x14ac:dyDescent="0.25">
      <c r="A142" s="125"/>
      <c r="B142" s="126" t="s">
        <v>227</v>
      </c>
      <c r="C142" s="127"/>
      <c r="D142" s="10">
        <f>SUMIF('Internal Cost Tracking-Risk Log'!L$5:L$1006,A142,'Internal Cost Tracking-Risk Log'!I$5:I$1006)</f>
        <v>0</v>
      </c>
      <c r="E142" s="9">
        <f>COUNTIF('Internal Cost Tracking-Risk Log'!L$5:L$1006,'Allowance-Issues'!A142)</f>
        <v>0</v>
      </c>
    </row>
    <row r="143" spans="1:5" x14ac:dyDescent="0.25">
      <c r="A143" s="125"/>
      <c r="B143" s="126" t="s">
        <v>228</v>
      </c>
      <c r="C143" s="127"/>
      <c r="D143" s="10">
        <f>SUMIF('Internal Cost Tracking-Risk Log'!L$5:L$1006,A143,'Internal Cost Tracking-Risk Log'!I$5:I$1006)</f>
        <v>0</v>
      </c>
      <c r="E143" s="9">
        <f>COUNTIF('Internal Cost Tracking-Risk Log'!L$5:L$1006,'Allowance-Issues'!A143)</f>
        <v>0</v>
      </c>
    </row>
    <row r="144" spans="1:5" x14ac:dyDescent="0.25">
      <c r="A144" s="125"/>
      <c r="B144" s="126" t="s">
        <v>229</v>
      </c>
      <c r="C144" s="127"/>
      <c r="D144" s="10">
        <f>SUMIF('Internal Cost Tracking-Risk Log'!L$5:L$1006,A144,'Internal Cost Tracking-Risk Log'!I$5:I$1006)</f>
        <v>0</v>
      </c>
      <c r="E144" s="9">
        <f>COUNTIF('Internal Cost Tracking-Risk Log'!L$5:L$1006,'Allowance-Issues'!A144)</f>
        <v>0</v>
      </c>
    </row>
    <row r="145" spans="1:5" x14ac:dyDescent="0.25">
      <c r="A145" s="125"/>
      <c r="B145" s="126" t="s">
        <v>230</v>
      </c>
      <c r="C145" s="127"/>
      <c r="D145" s="10">
        <f>SUMIF('Internal Cost Tracking-Risk Log'!L$5:L$1006,A145,'Internal Cost Tracking-Risk Log'!I$5:I$1006)</f>
        <v>0</v>
      </c>
      <c r="E145" s="9">
        <f>COUNTIF('Internal Cost Tracking-Risk Log'!L$5:L$1006,'Allowance-Issues'!A145)</f>
        <v>0</v>
      </c>
    </row>
    <row r="146" spans="1:5" x14ac:dyDescent="0.25">
      <c r="A146" s="125"/>
      <c r="B146" s="126" t="s">
        <v>231</v>
      </c>
      <c r="C146" s="127"/>
      <c r="D146" s="10">
        <f>SUMIF('Internal Cost Tracking-Risk Log'!L$5:L$1006,A146,'Internal Cost Tracking-Risk Log'!I$5:I$1006)</f>
        <v>0</v>
      </c>
      <c r="E146" s="9">
        <f>COUNTIF('Internal Cost Tracking-Risk Log'!L$5:L$1006,'Allowance-Issues'!A146)</f>
        <v>0</v>
      </c>
    </row>
    <row r="147" spans="1:5" x14ac:dyDescent="0.25">
      <c r="A147" s="125"/>
      <c r="B147" s="126" t="s">
        <v>232</v>
      </c>
      <c r="C147" s="127"/>
      <c r="D147" s="10">
        <f>SUMIF('Internal Cost Tracking-Risk Log'!L$5:L$1006,A147,'Internal Cost Tracking-Risk Log'!I$5:I$1006)</f>
        <v>0</v>
      </c>
      <c r="E147" s="9">
        <f>COUNTIF('Internal Cost Tracking-Risk Log'!L$5:L$1006,'Allowance-Issues'!A147)</f>
        <v>0</v>
      </c>
    </row>
    <row r="148" spans="1:5" x14ac:dyDescent="0.25">
      <c r="A148" s="125"/>
      <c r="B148" s="126" t="s">
        <v>233</v>
      </c>
      <c r="C148" s="127"/>
      <c r="D148" s="10">
        <f>SUMIF('Internal Cost Tracking-Risk Log'!L$5:L$1006,A148,'Internal Cost Tracking-Risk Log'!I$5:I$1006)</f>
        <v>0</v>
      </c>
      <c r="E148" s="9">
        <f>COUNTIF('Internal Cost Tracking-Risk Log'!L$5:L$1006,'Allowance-Issues'!A148)</f>
        <v>0</v>
      </c>
    </row>
    <row r="149" spans="1:5" x14ac:dyDescent="0.25">
      <c r="A149" s="125"/>
      <c r="B149" s="126" t="s">
        <v>234</v>
      </c>
      <c r="C149" s="127"/>
      <c r="D149" s="10">
        <f>SUMIF('Internal Cost Tracking-Risk Log'!L$5:L$1006,A149,'Internal Cost Tracking-Risk Log'!I$5:I$1006)</f>
        <v>0</v>
      </c>
      <c r="E149" s="9">
        <f>COUNTIF('Internal Cost Tracking-Risk Log'!L$5:L$1006,'Allowance-Issues'!A149)</f>
        <v>0</v>
      </c>
    </row>
    <row r="150" spans="1:5" x14ac:dyDescent="0.25">
      <c r="A150" s="125"/>
      <c r="B150" s="126" t="s">
        <v>235</v>
      </c>
      <c r="C150" s="127"/>
      <c r="D150" s="10">
        <f>SUMIF('Internal Cost Tracking-Risk Log'!L$5:L$1006,A150,'Internal Cost Tracking-Risk Log'!I$5:I$1006)</f>
        <v>0</v>
      </c>
      <c r="E150" s="9">
        <f>COUNTIF('Internal Cost Tracking-Risk Log'!L$5:L$1006,'Allowance-Issues'!A150)</f>
        <v>0</v>
      </c>
    </row>
    <row r="151" spans="1:5" x14ac:dyDescent="0.25">
      <c r="A151" s="125"/>
      <c r="B151" s="126" t="s">
        <v>236</v>
      </c>
      <c r="C151" s="127"/>
      <c r="D151" s="10">
        <f>SUMIF('Internal Cost Tracking-Risk Log'!L$5:L$1006,A151,'Internal Cost Tracking-Risk Log'!I$5:I$1006)</f>
        <v>0</v>
      </c>
      <c r="E151" s="9">
        <f>COUNTIF('Internal Cost Tracking-Risk Log'!L$5:L$1006,'Allowance-Issues'!A151)</f>
        <v>0</v>
      </c>
    </row>
    <row r="152" spans="1:5" x14ac:dyDescent="0.25">
      <c r="A152" s="125"/>
      <c r="B152" s="126" t="s">
        <v>237</v>
      </c>
      <c r="C152" s="127"/>
      <c r="D152" s="10">
        <f>SUMIF('Internal Cost Tracking-Risk Log'!L$5:L$1006,A152,'Internal Cost Tracking-Risk Log'!I$5:I$1006)</f>
        <v>0</v>
      </c>
      <c r="E152" s="9">
        <f>COUNTIF('Internal Cost Tracking-Risk Log'!L$5:L$1006,'Allowance-Issues'!A152)</f>
        <v>0</v>
      </c>
    </row>
    <row r="153" spans="1:5" x14ac:dyDescent="0.25">
      <c r="A153" s="125"/>
      <c r="B153" s="126" t="s">
        <v>238</v>
      </c>
      <c r="C153" s="127"/>
      <c r="D153" s="10">
        <f>SUMIF('Internal Cost Tracking-Risk Log'!L$5:L$1006,A153,'Internal Cost Tracking-Risk Log'!I$5:I$1006)</f>
        <v>0</v>
      </c>
      <c r="E153" s="9">
        <f>COUNTIF('Internal Cost Tracking-Risk Log'!L$5:L$1006,'Allowance-Issues'!A153)</f>
        <v>0</v>
      </c>
    </row>
    <row r="154" spans="1:5" x14ac:dyDescent="0.25">
      <c r="A154" s="125"/>
      <c r="B154" s="126" t="s">
        <v>239</v>
      </c>
      <c r="C154" s="127"/>
      <c r="D154" s="10">
        <f>SUMIF('Internal Cost Tracking-Risk Log'!L$5:L$1006,A154,'Internal Cost Tracking-Risk Log'!I$5:I$1006)</f>
        <v>0</v>
      </c>
      <c r="E154" s="9">
        <f>COUNTIF('Internal Cost Tracking-Risk Log'!L$5:L$1006,'Allowance-Issues'!A154)</f>
        <v>0</v>
      </c>
    </row>
    <row r="155" spans="1:5" x14ac:dyDescent="0.25">
      <c r="A155" s="125"/>
      <c r="B155" s="126" t="s">
        <v>240</v>
      </c>
      <c r="C155" s="127"/>
      <c r="D155" s="10">
        <f>SUMIF('Internal Cost Tracking-Risk Log'!L$5:L$1006,A155,'Internal Cost Tracking-Risk Log'!I$5:I$1006)</f>
        <v>0</v>
      </c>
      <c r="E155" s="9">
        <f>COUNTIF('Internal Cost Tracking-Risk Log'!L$5:L$1006,'Allowance-Issues'!A155)</f>
        <v>0</v>
      </c>
    </row>
    <row r="156" spans="1:5" x14ac:dyDescent="0.25">
      <c r="A156" s="125"/>
      <c r="B156" s="126" t="s">
        <v>241</v>
      </c>
      <c r="C156" s="127"/>
      <c r="D156" s="10">
        <f>SUMIF('Internal Cost Tracking-Risk Log'!L$5:L$1006,A156,'Internal Cost Tracking-Risk Log'!I$5:I$1006)</f>
        <v>0</v>
      </c>
      <c r="E156" s="9">
        <f>COUNTIF('Internal Cost Tracking-Risk Log'!L$5:L$1006,'Allowance-Issues'!A156)</f>
        <v>0</v>
      </c>
    </row>
    <row r="157" spans="1:5" x14ac:dyDescent="0.25">
      <c r="A157" s="125"/>
      <c r="B157" s="126" t="s">
        <v>242</v>
      </c>
      <c r="C157" s="127"/>
      <c r="D157" s="10">
        <f>SUMIF('Internal Cost Tracking-Risk Log'!L$5:L$1006,A157,'Internal Cost Tracking-Risk Log'!I$5:I$1006)</f>
        <v>0</v>
      </c>
      <c r="E157" s="9">
        <f>COUNTIF('Internal Cost Tracking-Risk Log'!L$5:L$1006,'Allowance-Issues'!A157)</f>
        <v>0</v>
      </c>
    </row>
    <row r="158" spans="1:5" x14ac:dyDescent="0.25">
      <c r="A158" s="125"/>
      <c r="B158" s="126" t="s">
        <v>243</v>
      </c>
      <c r="C158" s="127"/>
      <c r="D158" s="10">
        <f>SUMIF('Internal Cost Tracking-Risk Log'!L$5:L$1006,A158,'Internal Cost Tracking-Risk Log'!I$5:I$1006)</f>
        <v>0</v>
      </c>
      <c r="E158" s="9">
        <f>COUNTIF('Internal Cost Tracking-Risk Log'!L$5:L$1006,'Allowance-Issues'!A158)</f>
        <v>0</v>
      </c>
    </row>
    <row r="159" spans="1:5" x14ac:dyDescent="0.25">
      <c r="A159" s="125"/>
      <c r="B159" s="126" t="s">
        <v>244</v>
      </c>
      <c r="C159" s="127"/>
      <c r="D159" s="10">
        <f>SUMIF('Internal Cost Tracking-Risk Log'!L$5:L$1006,A159,'Internal Cost Tracking-Risk Log'!I$5:I$1006)</f>
        <v>0</v>
      </c>
      <c r="E159" s="9">
        <f>COUNTIF('Internal Cost Tracking-Risk Log'!L$5:L$1006,'Allowance-Issues'!A159)</f>
        <v>0</v>
      </c>
    </row>
    <row r="160" spans="1:5" x14ac:dyDescent="0.25">
      <c r="A160" s="125"/>
      <c r="B160" s="126" t="s">
        <v>245</v>
      </c>
      <c r="C160" s="127"/>
      <c r="D160" s="10">
        <f>SUMIF('Internal Cost Tracking-Risk Log'!L$5:L$1006,A160,'Internal Cost Tracking-Risk Log'!I$5:I$1006)</f>
        <v>0</v>
      </c>
      <c r="E160" s="9">
        <f>COUNTIF('Internal Cost Tracking-Risk Log'!L$5:L$1006,'Allowance-Issues'!A160)</f>
        <v>0</v>
      </c>
    </row>
    <row r="161" spans="1:5" x14ac:dyDescent="0.25">
      <c r="A161" s="125"/>
      <c r="B161" s="126" t="s">
        <v>246</v>
      </c>
      <c r="C161" s="127"/>
      <c r="D161" s="10">
        <f>SUMIF('Internal Cost Tracking-Risk Log'!L$5:L$1006,A161,'Internal Cost Tracking-Risk Log'!I$5:I$1006)</f>
        <v>0</v>
      </c>
      <c r="E161" s="9">
        <f>COUNTIF('Internal Cost Tracking-Risk Log'!L$5:L$1006,'Allowance-Issues'!A161)</f>
        <v>0</v>
      </c>
    </row>
    <row r="162" spans="1:5" x14ac:dyDescent="0.25">
      <c r="A162" s="125"/>
      <c r="B162" s="126" t="s">
        <v>247</v>
      </c>
      <c r="C162" s="127"/>
      <c r="D162" s="10">
        <f>SUMIF('Internal Cost Tracking-Risk Log'!L$5:L$1006,A162,'Internal Cost Tracking-Risk Log'!I$5:I$1006)</f>
        <v>0</v>
      </c>
      <c r="E162" s="9">
        <f>COUNTIF('Internal Cost Tracking-Risk Log'!L$5:L$1006,'Allowance-Issues'!A162)</f>
        <v>0</v>
      </c>
    </row>
    <row r="163" spans="1:5" x14ac:dyDescent="0.25">
      <c r="A163" s="125"/>
      <c r="B163" s="126" t="s">
        <v>248</v>
      </c>
      <c r="C163" s="127"/>
      <c r="D163" s="10">
        <f>SUMIF('Internal Cost Tracking-Risk Log'!L$5:L$1006,A163,'Internal Cost Tracking-Risk Log'!I$5:I$1006)</f>
        <v>0</v>
      </c>
      <c r="E163" s="9">
        <f>COUNTIF('Internal Cost Tracking-Risk Log'!L$5:L$1006,'Allowance-Issues'!A163)</f>
        <v>0</v>
      </c>
    </row>
    <row r="164" spans="1:5" x14ac:dyDescent="0.25">
      <c r="A164" s="125"/>
      <c r="B164" s="126" t="s">
        <v>249</v>
      </c>
      <c r="C164" s="127"/>
      <c r="D164" s="10">
        <f>SUMIF('Internal Cost Tracking-Risk Log'!L$5:L$1006,A164,'Internal Cost Tracking-Risk Log'!I$5:I$1006)</f>
        <v>0</v>
      </c>
      <c r="E164" s="9">
        <f>COUNTIF('Internal Cost Tracking-Risk Log'!L$5:L$1006,'Allowance-Issues'!A164)</f>
        <v>0</v>
      </c>
    </row>
    <row r="165" spans="1:5" x14ac:dyDescent="0.25">
      <c r="A165" s="125"/>
      <c r="B165" s="126" t="s">
        <v>250</v>
      </c>
      <c r="C165" s="127"/>
      <c r="D165" s="10">
        <f>SUMIF('Internal Cost Tracking-Risk Log'!L$5:L$1006,A165,'Internal Cost Tracking-Risk Log'!I$5:I$1006)</f>
        <v>0</v>
      </c>
      <c r="E165" s="9">
        <f>COUNTIF('Internal Cost Tracking-Risk Log'!L$5:L$1006,'Allowance-Issues'!A165)</f>
        <v>0</v>
      </c>
    </row>
    <row r="166" spans="1:5" x14ac:dyDescent="0.25">
      <c r="A166" s="125"/>
      <c r="B166" s="126" t="s">
        <v>251</v>
      </c>
      <c r="C166" s="127"/>
      <c r="D166" s="10">
        <f>SUMIF('Internal Cost Tracking-Risk Log'!L$5:L$1006,A166,'Internal Cost Tracking-Risk Log'!I$5:I$1006)</f>
        <v>0</v>
      </c>
      <c r="E166" s="9">
        <f>COUNTIF('Internal Cost Tracking-Risk Log'!L$5:L$1006,'Allowance-Issues'!A166)</f>
        <v>0</v>
      </c>
    </row>
    <row r="167" spans="1:5" x14ac:dyDescent="0.25">
      <c r="A167" s="125"/>
      <c r="B167" s="126" t="s">
        <v>252</v>
      </c>
      <c r="C167" s="127"/>
      <c r="D167" s="10">
        <f>SUMIF('Internal Cost Tracking-Risk Log'!L$5:L$1006,A167,'Internal Cost Tracking-Risk Log'!I$5:I$1006)</f>
        <v>0</v>
      </c>
      <c r="E167" s="9">
        <f>COUNTIF('Internal Cost Tracking-Risk Log'!L$5:L$1006,'Allowance-Issues'!A167)</f>
        <v>0</v>
      </c>
    </row>
    <row r="168" spans="1:5" x14ac:dyDescent="0.25">
      <c r="A168" s="125"/>
      <c r="B168" s="126" t="s">
        <v>253</v>
      </c>
      <c r="C168" s="127"/>
      <c r="D168" s="10">
        <f>SUMIF('Internal Cost Tracking-Risk Log'!L$5:L$1006,A168,'Internal Cost Tracking-Risk Log'!I$5:I$1006)</f>
        <v>0</v>
      </c>
      <c r="E168" s="9">
        <f>COUNTIF('Internal Cost Tracking-Risk Log'!L$5:L$1006,'Allowance-Issues'!A168)</f>
        <v>0</v>
      </c>
    </row>
    <row r="169" spans="1:5" x14ac:dyDescent="0.25">
      <c r="A169" s="125"/>
      <c r="B169" s="126" t="s">
        <v>254</v>
      </c>
      <c r="C169" s="127"/>
      <c r="D169" s="10">
        <f>SUMIF('Internal Cost Tracking-Risk Log'!L$5:L$1006,A169,'Internal Cost Tracking-Risk Log'!I$5:I$1006)</f>
        <v>0</v>
      </c>
      <c r="E169" s="9">
        <f>COUNTIF('Internal Cost Tracking-Risk Log'!L$5:L$1006,'Allowance-Issues'!A169)</f>
        <v>0</v>
      </c>
    </row>
    <row r="170" spans="1:5" x14ac:dyDescent="0.25">
      <c r="A170" s="125"/>
      <c r="B170" s="126" t="s">
        <v>255</v>
      </c>
      <c r="C170" s="127"/>
      <c r="D170" s="10">
        <f>SUMIF('Internal Cost Tracking-Risk Log'!L$5:L$1006,A170,'Internal Cost Tracking-Risk Log'!I$5:I$1006)</f>
        <v>0</v>
      </c>
      <c r="E170" s="9">
        <f>COUNTIF('Internal Cost Tracking-Risk Log'!L$5:L$1006,'Allowance-Issues'!A170)</f>
        <v>0</v>
      </c>
    </row>
    <row r="171" spans="1:5" x14ac:dyDescent="0.25">
      <c r="A171" s="125"/>
      <c r="B171" s="126" t="s">
        <v>256</v>
      </c>
      <c r="C171" s="127"/>
      <c r="D171" s="10">
        <f>SUMIF('Internal Cost Tracking-Risk Log'!L$5:L$1006,A171,'Internal Cost Tracking-Risk Log'!I$5:I$1006)</f>
        <v>0</v>
      </c>
      <c r="E171" s="9">
        <f>COUNTIF('Internal Cost Tracking-Risk Log'!L$5:L$1006,'Allowance-Issues'!A171)</f>
        <v>0</v>
      </c>
    </row>
    <row r="172" spans="1:5" x14ac:dyDescent="0.25">
      <c r="A172" s="125"/>
      <c r="B172" s="126" t="s">
        <v>257</v>
      </c>
      <c r="C172" s="127"/>
      <c r="D172" s="10">
        <f>SUMIF('Internal Cost Tracking-Risk Log'!L$5:L$1006,A172,'Internal Cost Tracking-Risk Log'!I$5:I$1006)</f>
        <v>0</v>
      </c>
      <c r="E172" s="9">
        <f>COUNTIF('Internal Cost Tracking-Risk Log'!L$5:L$1006,'Allowance-Issues'!A172)</f>
        <v>0</v>
      </c>
    </row>
    <row r="173" spans="1:5" x14ac:dyDescent="0.25">
      <c r="A173" s="125"/>
      <c r="B173" s="126" t="s">
        <v>258</v>
      </c>
      <c r="C173" s="127"/>
      <c r="D173" s="10">
        <f>SUMIF('Internal Cost Tracking-Risk Log'!L$5:L$1006,A173,'Internal Cost Tracking-Risk Log'!I$5:I$1006)</f>
        <v>0</v>
      </c>
      <c r="E173" s="9">
        <f>COUNTIF('Internal Cost Tracking-Risk Log'!L$5:L$1006,'Allowance-Issues'!A173)</f>
        <v>0</v>
      </c>
    </row>
    <row r="174" spans="1:5" x14ac:dyDescent="0.25">
      <c r="A174" s="125"/>
      <c r="B174" s="126" t="s">
        <v>259</v>
      </c>
      <c r="C174" s="127"/>
      <c r="D174" s="10">
        <f>SUMIF('Internal Cost Tracking-Risk Log'!L$5:L$1006,A174,'Internal Cost Tracking-Risk Log'!I$5:I$1006)</f>
        <v>0</v>
      </c>
      <c r="E174" s="9">
        <f>COUNTIF('Internal Cost Tracking-Risk Log'!L$5:L$1006,'Allowance-Issues'!A174)</f>
        <v>0</v>
      </c>
    </row>
    <row r="175" spans="1:5" x14ac:dyDescent="0.25">
      <c r="A175" s="125"/>
      <c r="B175" s="126" t="s">
        <v>260</v>
      </c>
      <c r="C175" s="127"/>
      <c r="D175" s="10">
        <f>SUMIF('Internal Cost Tracking-Risk Log'!L$5:L$1006,A175,'Internal Cost Tracking-Risk Log'!I$5:I$1006)</f>
        <v>0</v>
      </c>
      <c r="E175" s="9">
        <f>COUNTIF('Internal Cost Tracking-Risk Log'!L$5:L$1006,'Allowance-Issues'!A175)</f>
        <v>0</v>
      </c>
    </row>
    <row r="176" spans="1:5" x14ac:dyDescent="0.25">
      <c r="A176" s="125"/>
      <c r="B176" s="126" t="s">
        <v>261</v>
      </c>
      <c r="C176" s="127"/>
      <c r="D176" s="10">
        <f>SUMIF('Internal Cost Tracking-Risk Log'!L$5:L$1006,A176,'Internal Cost Tracking-Risk Log'!I$5:I$1006)</f>
        <v>0</v>
      </c>
      <c r="E176" s="9">
        <f>COUNTIF('Internal Cost Tracking-Risk Log'!L$5:L$1006,'Allowance-Issues'!A176)</f>
        <v>0</v>
      </c>
    </row>
    <row r="177" spans="1:5" x14ac:dyDescent="0.25">
      <c r="A177" s="125"/>
      <c r="B177" s="126" t="s">
        <v>262</v>
      </c>
      <c r="C177" s="127"/>
      <c r="D177" s="10">
        <f>SUMIF('Internal Cost Tracking-Risk Log'!L$5:L$1006,A177,'Internal Cost Tracking-Risk Log'!I$5:I$1006)</f>
        <v>0</v>
      </c>
      <c r="E177" s="9">
        <f>COUNTIF('Internal Cost Tracking-Risk Log'!L$5:L$1006,'Allowance-Issues'!A177)</f>
        <v>0</v>
      </c>
    </row>
    <row r="178" spans="1:5" x14ac:dyDescent="0.25">
      <c r="A178" s="125"/>
      <c r="B178" s="126" t="s">
        <v>263</v>
      </c>
      <c r="C178" s="127"/>
      <c r="D178" s="10">
        <f>SUMIF('Internal Cost Tracking-Risk Log'!L$5:L$1006,A178,'Internal Cost Tracking-Risk Log'!I$5:I$1006)</f>
        <v>0</v>
      </c>
      <c r="E178" s="9">
        <f>COUNTIF('Internal Cost Tracking-Risk Log'!L$5:L$1006,'Allowance-Issues'!A178)</f>
        <v>0</v>
      </c>
    </row>
    <row r="179" spans="1:5" x14ac:dyDescent="0.25">
      <c r="A179" s="125"/>
      <c r="B179" s="126" t="s">
        <v>264</v>
      </c>
      <c r="C179" s="127"/>
      <c r="D179" s="10">
        <f>SUMIF('Internal Cost Tracking-Risk Log'!L$5:L$1006,A179,'Internal Cost Tracking-Risk Log'!I$5:I$1006)</f>
        <v>0</v>
      </c>
      <c r="E179" s="9">
        <f>COUNTIF('Internal Cost Tracking-Risk Log'!L$5:L$1006,'Allowance-Issues'!A179)</f>
        <v>0</v>
      </c>
    </row>
    <row r="180" spans="1:5" x14ac:dyDescent="0.25">
      <c r="A180" s="125"/>
      <c r="B180" s="126" t="s">
        <v>265</v>
      </c>
      <c r="C180" s="127"/>
      <c r="D180" s="10">
        <f>SUMIF('Internal Cost Tracking-Risk Log'!L$5:L$1006,A180,'Internal Cost Tracking-Risk Log'!I$5:I$1006)</f>
        <v>0</v>
      </c>
      <c r="E180" s="9">
        <f>COUNTIF('Internal Cost Tracking-Risk Log'!L$5:L$1006,'Allowance-Issues'!A180)</f>
        <v>0</v>
      </c>
    </row>
    <row r="181" spans="1:5" x14ac:dyDescent="0.25">
      <c r="A181" s="125"/>
      <c r="B181" s="126" t="s">
        <v>266</v>
      </c>
      <c r="C181" s="127"/>
      <c r="D181" s="10">
        <f>SUMIF('Internal Cost Tracking-Risk Log'!L$5:L$1006,A181,'Internal Cost Tracking-Risk Log'!I$5:I$1006)</f>
        <v>0</v>
      </c>
      <c r="E181" s="9">
        <f>COUNTIF('Internal Cost Tracking-Risk Log'!L$5:L$1006,'Allowance-Issues'!A181)</f>
        <v>0</v>
      </c>
    </row>
    <row r="182" spans="1:5" x14ac:dyDescent="0.25">
      <c r="A182" s="125"/>
      <c r="B182" s="126" t="s">
        <v>267</v>
      </c>
      <c r="C182" s="127"/>
      <c r="D182" s="10">
        <f>SUMIF('Internal Cost Tracking-Risk Log'!L$5:L$1006,A182,'Internal Cost Tracking-Risk Log'!I$5:I$1006)</f>
        <v>0</v>
      </c>
      <c r="E182" s="9">
        <f>COUNTIF('Internal Cost Tracking-Risk Log'!L$5:L$1006,'Allowance-Issues'!A182)</f>
        <v>0</v>
      </c>
    </row>
    <row r="183" spans="1:5" x14ac:dyDescent="0.25">
      <c r="A183" s="125"/>
      <c r="B183" s="126" t="s">
        <v>268</v>
      </c>
      <c r="C183" s="127"/>
      <c r="D183" s="10">
        <f>SUMIF('Internal Cost Tracking-Risk Log'!L$5:L$1006,A183,'Internal Cost Tracking-Risk Log'!I$5:I$1006)</f>
        <v>0</v>
      </c>
      <c r="E183" s="9">
        <f>COUNTIF('Internal Cost Tracking-Risk Log'!L$5:L$1006,'Allowance-Issues'!A183)</f>
        <v>0</v>
      </c>
    </row>
    <row r="184" spans="1:5" x14ac:dyDescent="0.25">
      <c r="A184" s="125"/>
      <c r="B184" s="126" t="s">
        <v>269</v>
      </c>
      <c r="C184" s="127"/>
      <c r="D184" s="10">
        <f>SUMIF('Internal Cost Tracking-Risk Log'!L$5:L$1006,A184,'Internal Cost Tracking-Risk Log'!I$5:I$1006)</f>
        <v>0</v>
      </c>
      <c r="E184" s="9">
        <f>COUNTIF('Internal Cost Tracking-Risk Log'!L$5:L$1006,'Allowance-Issues'!A184)</f>
        <v>0</v>
      </c>
    </row>
    <row r="185" spans="1:5" x14ac:dyDescent="0.25">
      <c r="A185" s="125"/>
      <c r="B185" s="126" t="s">
        <v>270</v>
      </c>
      <c r="C185" s="127"/>
      <c r="D185" s="10">
        <f>SUMIF('Internal Cost Tracking-Risk Log'!L$5:L$1006,A185,'Internal Cost Tracking-Risk Log'!I$5:I$1006)</f>
        <v>0</v>
      </c>
      <c r="E185" s="9">
        <f>COUNTIF('Internal Cost Tracking-Risk Log'!L$5:L$1006,'Allowance-Issues'!A185)</f>
        <v>0</v>
      </c>
    </row>
    <row r="186" spans="1:5" x14ac:dyDescent="0.25">
      <c r="A186" s="125"/>
      <c r="B186" s="126" t="s">
        <v>271</v>
      </c>
      <c r="C186" s="127"/>
      <c r="D186" s="10">
        <f>SUMIF('Internal Cost Tracking-Risk Log'!L$5:L$1006,A186,'Internal Cost Tracking-Risk Log'!I$5:I$1006)</f>
        <v>0</v>
      </c>
      <c r="E186" s="9">
        <f>COUNTIF('Internal Cost Tracking-Risk Log'!L$5:L$1006,'Allowance-Issues'!A186)</f>
        <v>0</v>
      </c>
    </row>
    <row r="187" spans="1:5" x14ac:dyDescent="0.25">
      <c r="A187" s="125"/>
      <c r="B187" s="126" t="s">
        <v>272</v>
      </c>
      <c r="C187" s="127"/>
      <c r="D187" s="10">
        <f>SUMIF('Internal Cost Tracking-Risk Log'!L$5:L$1006,A187,'Internal Cost Tracking-Risk Log'!I$5:I$1006)</f>
        <v>0</v>
      </c>
      <c r="E187" s="9">
        <f>COUNTIF('Internal Cost Tracking-Risk Log'!L$5:L$1006,'Allowance-Issues'!A187)</f>
        <v>0</v>
      </c>
    </row>
    <row r="188" spans="1:5" x14ac:dyDescent="0.25">
      <c r="A188" s="125"/>
      <c r="B188" s="126" t="s">
        <v>273</v>
      </c>
      <c r="C188" s="127"/>
      <c r="D188" s="10">
        <f>SUMIF('Internal Cost Tracking-Risk Log'!L$5:L$1006,A188,'Internal Cost Tracking-Risk Log'!I$5:I$1006)</f>
        <v>0</v>
      </c>
      <c r="E188" s="9">
        <f>COUNTIF('Internal Cost Tracking-Risk Log'!L$5:L$1006,'Allowance-Issues'!A188)</f>
        <v>0</v>
      </c>
    </row>
    <row r="189" spans="1:5" x14ac:dyDescent="0.25">
      <c r="A189" s="125"/>
      <c r="B189" s="126" t="s">
        <v>274</v>
      </c>
      <c r="C189" s="127"/>
      <c r="D189" s="10">
        <f>SUMIF('Internal Cost Tracking-Risk Log'!L$5:L$1006,A189,'Internal Cost Tracking-Risk Log'!I$5:I$1006)</f>
        <v>0</v>
      </c>
      <c r="E189" s="9">
        <f>COUNTIF('Internal Cost Tracking-Risk Log'!L$5:L$1006,'Allowance-Issues'!A189)</f>
        <v>0</v>
      </c>
    </row>
    <row r="190" spans="1:5" x14ac:dyDescent="0.25">
      <c r="A190" s="125"/>
      <c r="B190" s="126" t="s">
        <v>275</v>
      </c>
      <c r="C190" s="127"/>
      <c r="D190" s="10">
        <f>SUMIF('Internal Cost Tracking-Risk Log'!L$5:L$1006,A190,'Internal Cost Tracking-Risk Log'!I$5:I$1006)</f>
        <v>0</v>
      </c>
      <c r="E190" s="9">
        <f>COUNTIF('Internal Cost Tracking-Risk Log'!L$5:L$1006,'Allowance-Issues'!A190)</f>
        <v>0</v>
      </c>
    </row>
    <row r="191" spans="1:5" x14ac:dyDescent="0.25">
      <c r="A191" s="125"/>
      <c r="B191" s="126" t="s">
        <v>276</v>
      </c>
      <c r="C191" s="127"/>
      <c r="D191" s="10">
        <f>SUMIF('Internal Cost Tracking-Risk Log'!L$5:L$1006,A191,'Internal Cost Tracking-Risk Log'!I$5:I$1006)</f>
        <v>0</v>
      </c>
      <c r="E191" s="9">
        <f>COUNTIF('Internal Cost Tracking-Risk Log'!L$5:L$1006,'Allowance-Issues'!A191)</f>
        <v>0</v>
      </c>
    </row>
    <row r="192" spans="1:5" x14ac:dyDescent="0.25">
      <c r="A192" s="125"/>
      <c r="B192" s="126" t="s">
        <v>277</v>
      </c>
      <c r="C192" s="127"/>
      <c r="D192" s="10">
        <f>SUMIF('Internal Cost Tracking-Risk Log'!L$5:L$1006,A192,'Internal Cost Tracking-Risk Log'!I$5:I$1006)</f>
        <v>0</v>
      </c>
      <c r="E192" s="9">
        <f>COUNTIF('Internal Cost Tracking-Risk Log'!L$5:L$1006,'Allowance-Issues'!A192)</f>
        <v>0</v>
      </c>
    </row>
    <row r="193" spans="1:5" x14ac:dyDescent="0.25">
      <c r="A193" s="125"/>
      <c r="B193" s="126" t="s">
        <v>278</v>
      </c>
      <c r="C193" s="127"/>
      <c r="D193" s="10">
        <f>SUMIF('Internal Cost Tracking-Risk Log'!L$5:L$1006,A193,'Internal Cost Tracking-Risk Log'!I$5:I$1006)</f>
        <v>0</v>
      </c>
      <c r="E193" s="9">
        <f>COUNTIF('Internal Cost Tracking-Risk Log'!L$5:L$1006,'Allowance-Issues'!A193)</f>
        <v>0</v>
      </c>
    </row>
    <row r="194" spans="1:5" x14ac:dyDescent="0.25">
      <c r="A194" s="125"/>
      <c r="B194" s="126" t="s">
        <v>279</v>
      </c>
      <c r="C194" s="127"/>
      <c r="D194" s="10">
        <f>SUMIF('Internal Cost Tracking-Risk Log'!L$5:L$1006,A194,'Internal Cost Tracking-Risk Log'!I$5:I$1006)</f>
        <v>0</v>
      </c>
      <c r="E194" s="9">
        <f>COUNTIF('Internal Cost Tracking-Risk Log'!L$5:L$1006,'Allowance-Issues'!A194)</f>
        <v>0</v>
      </c>
    </row>
    <row r="195" spans="1:5" x14ac:dyDescent="0.25">
      <c r="A195" s="125"/>
      <c r="B195" s="126" t="s">
        <v>280</v>
      </c>
      <c r="C195" s="127"/>
      <c r="D195" s="10">
        <f>SUMIF('Internal Cost Tracking-Risk Log'!L$5:L$1006,A195,'Internal Cost Tracking-Risk Log'!I$5:I$1006)</f>
        <v>0</v>
      </c>
      <c r="E195" s="9">
        <f>COUNTIF('Internal Cost Tracking-Risk Log'!L$5:L$1006,'Allowance-Issues'!A195)</f>
        <v>0</v>
      </c>
    </row>
    <row r="196" spans="1:5" x14ac:dyDescent="0.25">
      <c r="A196" s="125"/>
      <c r="B196" s="126" t="s">
        <v>281</v>
      </c>
      <c r="C196" s="127"/>
      <c r="D196" s="10">
        <f>SUMIF('Internal Cost Tracking-Risk Log'!L$5:L$1006,A196,'Internal Cost Tracking-Risk Log'!I$5:I$1006)</f>
        <v>0</v>
      </c>
      <c r="E196" s="9">
        <f>COUNTIF('Internal Cost Tracking-Risk Log'!L$5:L$1006,'Allowance-Issues'!A196)</f>
        <v>0</v>
      </c>
    </row>
    <row r="197" spans="1:5" x14ac:dyDescent="0.25">
      <c r="A197" s="125"/>
      <c r="B197" s="126" t="s">
        <v>282</v>
      </c>
      <c r="C197" s="127"/>
      <c r="D197" s="10">
        <f>SUMIF('Internal Cost Tracking-Risk Log'!L$5:L$1006,A197,'Internal Cost Tracking-Risk Log'!I$5:I$1006)</f>
        <v>0</v>
      </c>
      <c r="E197" s="9">
        <f>COUNTIF('Internal Cost Tracking-Risk Log'!L$5:L$1006,'Allowance-Issues'!A197)</f>
        <v>0</v>
      </c>
    </row>
    <row r="198" spans="1:5" x14ac:dyDescent="0.25">
      <c r="A198" s="125"/>
      <c r="B198" s="126" t="s">
        <v>283</v>
      </c>
      <c r="C198" s="127"/>
      <c r="D198" s="10">
        <f>SUMIF('Internal Cost Tracking-Risk Log'!L$5:L$1006,A198,'Internal Cost Tracking-Risk Log'!I$5:I$1006)</f>
        <v>0</v>
      </c>
      <c r="E198" s="9">
        <f>COUNTIF('Internal Cost Tracking-Risk Log'!L$5:L$1006,'Allowance-Issues'!A198)</f>
        <v>0</v>
      </c>
    </row>
    <row r="199" spans="1:5" x14ac:dyDescent="0.25">
      <c r="A199" s="125"/>
      <c r="B199" s="126" t="s">
        <v>284</v>
      </c>
      <c r="C199" s="127"/>
      <c r="D199" s="10">
        <f>SUMIF('Internal Cost Tracking-Risk Log'!L$5:L$1006,A199,'Internal Cost Tracking-Risk Log'!I$5:I$1006)</f>
        <v>0</v>
      </c>
      <c r="E199" s="9">
        <f>COUNTIF('Internal Cost Tracking-Risk Log'!L$5:L$1006,'Allowance-Issues'!A199)</f>
        <v>0</v>
      </c>
    </row>
    <row r="200" spans="1:5" x14ac:dyDescent="0.25">
      <c r="A200" s="125"/>
      <c r="B200" s="126" t="s">
        <v>285</v>
      </c>
      <c r="C200" s="127"/>
      <c r="D200" s="10">
        <f>SUMIF('Internal Cost Tracking-Risk Log'!L$5:L$1006,A200,'Internal Cost Tracking-Risk Log'!I$5:I$1006)</f>
        <v>0</v>
      </c>
      <c r="E200" s="9">
        <f>COUNTIF('Internal Cost Tracking-Risk Log'!L$5:L$1006,'Allowance-Issues'!A200)</f>
        <v>0</v>
      </c>
    </row>
    <row r="201" spans="1:5" x14ac:dyDescent="0.25">
      <c r="A201" s="125"/>
      <c r="B201" s="126" t="s">
        <v>286</v>
      </c>
      <c r="C201" s="127"/>
      <c r="D201" s="10">
        <f>SUMIF('Internal Cost Tracking-Risk Log'!L$5:L$1006,A201,'Internal Cost Tracking-Risk Log'!I$5:I$1006)</f>
        <v>0</v>
      </c>
      <c r="E201" s="9">
        <f>COUNTIF('Internal Cost Tracking-Risk Log'!L$5:L$1006,'Allowance-Issues'!A201)</f>
        <v>0</v>
      </c>
    </row>
    <row r="202" spans="1:5" x14ac:dyDescent="0.25">
      <c r="A202" s="125"/>
      <c r="B202" s="126" t="s">
        <v>287</v>
      </c>
      <c r="C202" s="127"/>
      <c r="D202" s="10">
        <f>SUMIF('Internal Cost Tracking-Risk Log'!L$5:L$1006,A202,'Internal Cost Tracking-Risk Log'!I$5:I$1006)</f>
        <v>0</v>
      </c>
      <c r="E202" s="9">
        <f>COUNTIF('Internal Cost Tracking-Risk Log'!L$5:L$1006,'Allowance-Issues'!A202)</f>
        <v>0</v>
      </c>
    </row>
    <row r="203" spans="1:5" x14ac:dyDescent="0.25">
      <c r="A203" s="125"/>
      <c r="B203" s="126" t="s">
        <v>288</v>
      </c>
      <c r="C203" s="127"/>
      <c r="D203" s="10">
        <f>SUMIF('Internal Cost Tracking-Risk Log'!L$5:L$1006,A203,'Internal Cost Tracking-Risk Log'!I$5:I$1006)</f>
        <v>0</v>
      </c>
      <c r="E203" s="9">
        <f>COUNTIF('Internal Cost Tracking-Risk Log'!L$5:L$1006,'Allowance-Issues'!A203)</f>
        <v>0</v>
      </c>
    </row>
    <row r="204" spans="1:5" x14ac:dyDescent="0.25">
      <c r="A204" s="125"/>
      <c r="B204" s="126" t="s">
        <v>289</v>
      </c>
      <c r="C204" s="127"/>
      <c r="D204" s="10">
        <f>SUMIF('Internal Cost Tracking-Risk Log'!L$5:L$1006,A204,'Internal Cost Tracking-Risk Log'!I$5:I$1006)</f>
        <v>0</v>
      </c>
      <c r="E204" s="9">
        <f>COUNTIF('Internal Cost Tracking-Risk Log'!L$5:L$1006,'Allowance-Issues'!A204)</f>
        <v>0</v>
      </c>
    </row>
    <row r="205" spans="1:5" x14ac:dyDescent="0.25">
      <c r="A205" s="125"/>
      <c r="B205" s="126" t="s">
        <v>290</v>
      </c>
      <c r="C205" s="127"/>
      <c r="D205" s="10">
        <f>SUMIF('Internal Cost Tracking-Risk Log'!L$5:L$1006,A205,'Internal Cost Tracking-Risk Log'!I$5:I$1006)</f>
        <v>0</v>
      </c>
      <c r="E205" s="9">
        <f>COUNTIF('Internal Cost Tracking-Risk Log'!L$5:L$1006,'Allowance-Issues'!A205)</f>
        <v>0</v>
      </c>
    </row>
    <row r="206" spans="1:5" x14ac:dyDescent="0.25">
      <c r="A206" s="125"/>
      <c r="B206" s="126" t="s">
        <v>291</v>
      </c>
      <c r="C206" s="127"/>
      <c r="D206" s="10">
        <f>SUMIF('Internal Cost Tracking-Risk Log'!L$5:L$1006,A206,'Internal Cost Tracking-Risk Log'!I$5:I$1006)</f>
        <v>0</v>
      </c>
      <c r="E206" s="9">
        <f>COUNTIF('Internal Cost Tracking-Risk Log'!L$5:L$1006,'Allowance-Issues'!A206)</f>
        <v>0</v>
      </c>
    </row>
    <row r="207" spans="1:5" x14ac:dyDescent="0.25">
      <c r="A207" s="125"/>
      <c r="B207" s="126" t="s">
        <v>292</v>
      </c>
      <c r="C207" s="127"/>
      <c r="D207" s="10">
        <f>SUMIF('Internal Cost Tracking-Risk Log'!L$5:L$1006,A207,'Internal Cost Tracking-Risk Log'!I$5:I$1006)</f>
        <v>0</v>
      </c>
      <c r="E207" s="9">
        <f>COUNTIF('Internal Cost Tracking-Risk Log'!L$5:L$1006,'Allowance-Issues'!A207)</f>
        <v>0</v>
      </c>
    </row>
    <row r="208" spans="1:5" x14ac:dyDescent="0.25">
      <c r="A208" s="125"/>
      <c r="B208" s="126" t="s">
        <v>293</v>
      </c>
      <c r="C208" s="127"/>
      <c r="D208" s="10">
        <f>SUMIF('Internal Cost Tracking-Risk Log'!L$5:L$1006,A208,'Internal Cost Tracking-Risk Log'!I$5:I$1006)</f>
        <v>0</v>
      </c>
      <c r="E208" s="9">
        <f>COUNTIF('Internal Cost Tracking-Risk Log'!L$5:L$1006,'Allowance-Issues'!A208)</f>
        <v>0</v>
      </c>
    </row>
    <row r="209" spans="1:5" x14ac:dyDescent="0.25">
      <c r="A209" s="125"/>
      <c r="B209" s="126" t="s">
        <v>294</v>
      </c>
      <c r="C209" s="127"/>
      <c r="D209" s="10">
        <f>SUMIF('Internal Cost Tracking-Risk Log'!L$5:L$1006,A209,'Internal Cost Tracking-Risk Log'!I$5:I$1006)</f>
        <v>0</v>
      </c>
      <c r="E209" s="9">
        <f>COUNTIF('Internal Cost Tracking-Risk Log'!L$5:L$1006,'Allowance-Issues'!A209)</f>
        <v>0</v>
      </c>
    </row>
    <row r="210" spans="1:5" x14ac:dyDescent="0.25">
      <c r="A210" s="125"/>
      <c r="B210" s="126" t="s">
        <v>295</v>
      </c>
      <c r="C210" s="127"/>
      <c r="D210" s="10">
        <f>SUMIF('Internal Cost Tracking-Risk Log'!L$5:L$1006,A210,'Internal Cost Tracking-Risk Log'!I$5:I$1006)</f>
        <v>0</v>
      </c>
      <c r="E210" s="9">
        <f>COUNTIF('Internal Cost Tracking-Risk Log'!L$5:L$1006,'Allowance-Issues'!A210)</f>
        <v>0</v>
      </c>
    </row>
    <row r="211" spans="1:5" x14ac:dyDescent="0.25">
      <c r="A211" s="125"/>
      <c r="B211" s="126" t="s">
        <v>296</v>
      </c>
      <c r="C211" s="127"/>
      <c r="D211" s="10">
        <f>SUMIF('Internal Cost Tracking-Risk Log'!L$5:L$1006,A211,'Internal Cost Tracking-Risk Log'!I$5:I$1006)</f>
        <v>0</v>
      </c>
      <c r="E211" s="9">
        <f>COUNTIF('Internal Cost Tracking-Risk Log'!L$5:L$1006,'Allowance-Issues'!A211)</f>
        <v>0</v>
      </c>
    </row>
    <row r="212" spans="1:5" x14ac:dyDescent="0.25">
      <c r="A212" s="125"/>
      <c r="B212" s="126" t="s">
        <v>297</v>
      </c>
      <c r="C212" s="127"/>
      <c r="D212" s="10">
        <f>SUMIF('Internal Cost Tracking-Risk Log'!L$5:L$1006,A212,'Internal Cost Tracking-Risk Log'!I$5:I$1006)</f>
        <v>0</v>
      </c>
      <c r="E212" s="9">
        <f>COUNTIF('Internal Cost Tracking-Risk Log'!L$5:L$1006,'Allowance-Issues'!A212)</f>
        <v>0</v>
      </c>
    </row>
    <row r="213" spans="1:5" x14ac:dyDescent="0.25">
      <c r="A213" s="128"/>
      <c r="B213" s="128"/>
      <c r="C213" s="129"/>
    </row>
    <row r="214" spans="1:5" x14ac:dyDescent="0.25">
      <c r="A214" s="128"/>
      <c r="B214" s="128"/>
      <c r="C214" s="129"/>
    </row>
    <row r="215" spans="1:5" x14ac:dyDescent="0.25">
      <c r="A215" s="128"/>
      <c r="B215" s="128"/>
      <c r="C215" s="129"/>
    </row>
    <row r="216" spans="1:5" x14ac:dyDescent="0.25">
      <c r="A216" s="128"/>
      <c r="B216" s="128"/>
      <c r="C216" s="129"/>
    </row>
    <row r="217" spans="1:5" x14ac:dyDescent="0.25">
      <c r="A217" s="128"/>
      <c r="B217" s="128"/>
      <c r="C217" s="129"/>
    </row>
    <row r="218" spans="1:5" x14ac:dyDescent="0.25">
      <c r="A218" s="128"/>
      <c r="B218" s="128"/>
      <c r="C218" s="129"/>
    </row>
    <row r="219" spans="1:5" x14ac:dyDescent="0.25">
      <c r="A219" s="128"/>
      <c r="B219" s="128"/>
      <c r="C219" s="129"/>
    </row>
    <row r="220" spans="1:5" x14ac:dyDescent="0.25">
      <c r="A220" s="128"/>
      <c r="B220" s="128"/>
      <c r="C220" s="129"/>
    </row>
    <row r="221" spans="1:5" x14ac:dyDescent="0.25">
      <c r="A221" s="128"/>
      <c r="B221" s="128"/>
      <c r="C221" s="129"/>
    </row>
    <row r="222" spans="1:5" x14ac:dyDescent="0.25">
      <c r="A222" s="128"/>
      <c r="B222" s="128"/>
      <c r="C222" s="129"/>
    </row>
    <row r="223" spans="1:5" x14ac:dyDescent="0.25">
      <c r="A223" s="128"/>
      <c r="B223" s="128"/>
      <c r="C223" s="129"/>
    </row>
    <row r="224" spans="1:5" x14ac:dyDescent="0.25">
      <c r="A224" s="128"/>
      <c r="B224" s="128"/>
      <c r="C224" s="129"/>
    </row>
    <row r="225" spans="1:3" x14ac:dyDescent="0.25">
      <c r="A225" s="128"/>
      <c r="B225" s="128"/>
      <c r="C225" s="129"/>
    </row>
    <row r="226" spans="1:3" x14ac:dyDescent="0.25">
      <c r="A226" s="128"/>
      <c r="B226" s="128"/>
      <c r="C226" s="129"/>
    </row>
    <row r="227" spans="1:3" x14ac:dyDescent="0.25">
      <c r="A227" s="128"/>
      <c r="B227" s="128"/>
      <c r="C227" s="129"/>
    </row>
    <row r="228" spans="1:3" x14ac:dyDescent="0.25">
      <c r="A228" s="128"/>
      <c r="B228" s="128"/>
      <c r="C228" s="129"/>
    </row>
    <row r="229" spans="1:3" x14ac:dyDescent="0.25">
      <c r="A229" s="128"/>
      <c r="B229" s="128"/>
      <c r="C229" s="129"/>
    </row>
    <row r="230" spans="1:3" x14ac:dyDescent="0.25">
      <c r="A230" s="128"/>
      <c r="B230" s="128"/>
      <c r="C230" s="129"/>
    </row>
    <row r="231" spans="1:3" x14ac:dyDescent="0.25">
      <c r="A231" s="128"/>
      <c r="B231" s="128"/>
      <c r="C231" s="129"/>
    </row>
    <row r="232" spans="1:3" x14ac:dyDescent="0.25">
      <c r="A232" s="128"/>
      <c r="B232" s="128"/>
      <c r="C232" s="129"/>
    </row>
    <row r="233" spans="1:3" x14ac:dyDescent="0.25">
      <c r="A233" s="128"/>
      <c r="B233" s="128"/>
      <c r="C233" s="129"/>
    </row>
    <row r="234" spans="1:3" x14ac:dyDescent="0.25">
      <c r="A234" s="128"/>
      <c r="B234" s="128"/>
      <c r="C234" s="129"/>
    </row>
    <row r="235" spans="1:3" x14ac:dyDescent="0.25">
      <c r="A235" s="128"/>
      <c r="B235" s="128"/>
      <c r="C235" s="129"/>
    </row>
    <row r="236" spans="1:3" x14ac:dyDescent="0.25">
      <c r="A236" s="128"/>
      <c r="B236" s="128"/>
      <c r="C236" s="129"/>
    </row>
    <row r="237" spans="1:3" x14ac:dyDescent="0.25">
      <c r="A237" s="128"/>
      <c r="B237" s="128"/>
      <c r="C237" s="129"/>
    </row>
    <row r="238" spans="1:3" x14ac:dyDescent="0.25">
      <c r="A238" s="128"/>
      <c r="B238" s="128"/>
      <c r="C238" s="129"/>
    </row>
    <row r="239" spans="1:3" x14ac:dyDescent="0.25">
      <c r="A239" s="128"/>
      <c r="B239" s="128"/>
      <c r="C239" s="129"/>
    </row>
    <row r="240" spans="1:3" x14ac:dyDescent="0.25">
      <c r="A240" s="128"/>
      <c r="B240" s="128"/>
      <c r="C240" s="129"/>
    </row>
    <row r="241" spans="1:3" x14ac:dyDescent="0.25">
      <c r="A241" s="128"/>
      <c r="B241" s="128"/>
      <c r="C241" s="129"/>
    </row>
    <row r="242" spans="1:3" x14ac:dyDescent="0.25">
      <c r="A242" s="128"/>
      <c r="B242" s="128"/>
      <c r="C242" s="129"/>
    </row>
    <row r="243" spans="1:3" x14ac:dyDescent="0.25">
      <c r="A243" s="128"/>
      <c r="B243" s="128"/>
      <c r="C243" s="129"/>
    </row>
    <row r="244" spans="1:3" x14ac:dyDescent="0.25">
      <c r="A244" s="128"/>
      <c r="B244" s="128"/>
      <c r="C244" s="129"/>
    </row>
    <row r="245" spans="1:3" x14ac:dyDescent="0.25">
      <c r="A245" s="128"/>
      <c r="B245" s="128"/>
      <c r="C245" s="129"/>
    </row>
    <row r="246" spans="1:3" x14ac:dyDescent="0.25">
      <c r="A246" s="128"/>
      <c r="B246" s="128"/>
      <c r="C246" s="129"/>
    </row>
    <row r="247" spans="1:3" x14ac:dyDescent="0.25">
      <c r="A247" s="128"/>
      <c r="B247" s="128"/>
      <c r="C247" s="129"/>
    </row>
    <row r="248" spans="1:3" x14ac:dyDescent="0.25">
      <c r="A248" s="128"/>
      <c r="B248" s="128"/>
      <c r="C248" s="129"/>
    </row>
    <row r="249" spans="1:3" x14ac:dyDescent="0.25">
      <c r="A249" s="128"/>
      <c r="B249" s="128"/>
      <c r="C249" s="129"/>
    </row>
    <row r="250" spans="1:3" x14ac:dyDescent="0.25">
      <c r="A250" s="128"/>
      <c r="B250" s="128"/>
      <c r="C250" s="129"/>
    </row>
    <row r="251" spans="1:3" x14ac:dyDescent="0.25">
      <c r="A251" s="128"/>
      <c r="B251" s="128"/>
      <c r="C251" s="129"/>
    </row>
    <row r="252" spans="1:3" x14ac:dyDescent="0.25">
      <c r="A252" s="128"/>
      <c r="B252" s="128"/>
      <c r="C252" s="129"/>
    </row>
    <row r="253" spans="1:3" x14ac:dyDescent="0.25">
      <c r="A253" s="128"/>
      <c r="B253" s="128"/>
      <c r="C253" s="129"/>
    </row>
    <row r="254" spans="1:3" x14ac:dyDescent="0.25">
      <c r="A254" s="128"/>
      <c r="B254" s="128"/>
      <c r="C254" s="129"/>
    </row>
    <row r="255" spans="1:3" x14ac:dyDescent="0.25">
      <c r="A255" s="128"/>
      <c r="B255" s="128"/>
      <c r="C255" s="129"/>
    </row>
    <row r="256" spans="1:3" x14ac:dyDescent="0.25">
      <c r="A256" s="128"/>
      <c r="B256" s="128"/>
      <c r="C256" s="129"/>
    </row>
    <row r="257" spans="1:3" x14ac:dyDescent="0.25">
      <c r="A257" s="128"/>
      <c r="B257" s="128"/>
      <c r="C257" s="129"/>
    </row>
    <row r="258" spans="1:3" x14ac:dyDescent="0.25">
      <c r="A258" s="128"/>
      <c r="B258" s="128"/>
      <c r="C258" s="129"/>
    </row>
    <row r="259" spans="1:3" x14ac:dyDescent="0.25">
      <c r="A259" s="128"/>
      <c r="B259" s="128"/>
      <c r="C259" s="129"/>
    </row>
    <row r="260" spans="1:3" x14ac:dyDescent="0.25">
      <c r="A260" s="128"/>
      <c r="B260" s="128"/>
      <c r="C260" s="129"/>
    </row>
    <row r="261" spans="1:3" x14ac:dyDescent="0.25">
      <c r="A261" s="128"/>
      <c r="B261" s="128"/>
      <c r="C261" s="129"/>
    </row>
    <row r="262" spans="1:3" x14ac:dyDescent="0.25">
      <c r="A262" s="128"/>
      <c r="B262" s="128"/>
      <c r="C262" s="129"/>
    </row>
    <row r="263" spans="1:3" x14ac:dyDescent="0.25">
      <c r="A263" s="128"/>
      <c r="B263" s="128"/>
      <c r="C263" s="129"/>
    </row>
    <row r="264" spans="1:3" x14ac:dyDescent="0.25">
      <c r="A264" s="128"/>
      <c r="B264" s="128"/>
      <c r="C264" s="129"/>
    </row>
    <row r="265" spans="1:3" x14ac:dyDescent="0.25">
      <c r="A265" s="128"/>
      <c r="B265" s="128"/>
      <c r="C265" s="129"/>
    </row>
    <row r="266" spans="1:3" x14ac:dyDescent="0.25">
      <c r="A266" s="128"/>
      <c r="B266" s="128"/>
      <c r="C266" s="129"/>
    </row>
    <row r="267" spans="1:3" x14ac:dyDescent="0.25">
      <c r="A267" s="128"/>
      <c r="B267" s="128"/>
      <c r="C267" s="129"/>
    </row>
    <row r="268" spans="1:3" x14ac:dyDescent="0.25">
      <c r="A268" s="128"/>
      <c r="B268" s="128"/>
      <c r="C268" s="129"/>
    </row>
    <row r="269" spans="1:3" x14ac:dyDescent="0.25">
      <c r="A269" s="128"/>
      <c r="B269" s="128"/>
      <c r="C269" s="129"/>
    </row>
    <row r="270" spans="1:3" x14ac:dyDescent="0.25">
      <c r="A270" s="128"/>
      <c r="B270" s="128"/>
      <c r="C270" s="129"/>
    </row>
    <row r="271" spans="1:3" x14ac:dyDescent="0.25">
      <c r="A271" s="128"/>
      <c r="B271" s="128"/>
      <c r="C271" s="129"/>
    </row>
    <row r="272" spans="1:3" x14ac:dyDescent="0.25">
      <c r="A272" s="128"/>
      <c r="B272" s="128"/>
      <c r="C272" s="129"/>
    </row>
    <row r="273" spans="1:3" x14ac:dyDescent="0.25">
      <c r="A273" s="128"/>
      <c r="B273" s="128"/>
      <c r="C273" s="129"/>
    </row>
    <row r="274" spans="1:3" x14ac:dyDescent="0.25">
      <c r="A274" s="128"/>
      <c r="B274" s="128"/>
      <c r="C274" s="129"/>
    </row>
    <row r="275" spans="1:3" x14ac:dyDescent="0.25">
      <c r="A275" s="128"/>
      <c r="B275" s="128"/>
      <c r="C275" s="129"/>
    </row>
    <row r="276" spans="1:3" x14ac:dyDescent="0.25">
      <c r="A276" s="128"/>
      <c r="B276" s="128"/>
      <c r="C276" s="129"/>
    </row>
    <row r="277" spans="1:3" x14ac:dyDescent="0.25">
      <c r="A277" s="128"/>
      <c r="B277" s="128"/>
      <c r="C277" s="129"/>
    </row>
    <row r="278" spans="1:3" x14ac:dyDescent="0.25">
      <c r="A278" s="128"/>
      <c r="B278" s="128"/>
      <c r="C278" s="129"/>
    </row>
    <row r="279" spans="1:3" x14ac:dyDescent="0.25">
      <c r="A279" s="128"/>
      <c r="B279" s="128"/>
      <c r="C279" s="129"/>
    </row>
    <row r="280" spans="1:3" x14ac:dyDescent="0.25">
      <c r="A280" s="128"/>
      <c r="B280" s="128"/>
      <c r="C280" s="129"/>
    </row>
    <row r="281" spans="1:3" x14ac:dyDescent="0.25">
      <c r="A281" s="128"/>
      <c r="B281" s="128"/>
      <c r="C281" s="129"/>
    </row>
    <row r="282" spans="1:3" x14ac:dyDescent="0.25">
      <c r="A282" s="128"/>
      <c r="B282" s="128"/>
      <c r="C282" s="129"/>
    </row>
    <row r="283" spans="1:3" x14ac:dyDescent="0.25">
      <c r="A283" s="128"/>
      <c r="B283" s="128"/>
      <c r="C283" s="129"/>
    </row>
    <row r="284" spans="1:3" x14ac:dyDescent="0.25">
      <c r="A284" s="128"/>
      <c r="B284" s="128"/>
      <c r="C284" s="129"/>
    </row>
    <row r="285" spans="1:3" x14ac:dyDescent="0.25">
      <c r="A285" s="128"/>
      <c r="B285" s="128"/>
      <c r="C285" s="129"/>
    </row>
    <row r="286" spans="1:3" x14ac:dyDescent="0.25">
      <c r="A286" s="128"/>
      <c r="B286" s="128"/>
      <c r="C286" s="129"/>
    </row>
    <row r="287" spans="1:3" x14ac:dyDescent="0.25">
      <c r="A287" s="128"/>
      <c r="B287" s="128"/>
      <c r="C287" s="129"/>
    </row>
    <row r="288" spans="1:3" x14ac:dyDescent="0.25">
      <c r="A288" s="128"/>
      <c r="B288" s="128"/>
      <c r="C288" s="129"/>
    </row>
    <row r="289" spans="1:3" x14ac:dyDescent="0.25">
      <c r="A289" s="128"/>
      <c r="B289" s="128"/>
      <c r="C289" s="129"/>
    </row>
    <row r="290" spans="1:3" x14ac:dyDescent="0.25">
      <c r="A290" s="128"/>
      <c r="B290" s="128"/>
      <c r="C290" s="129"/>
    </row>
    <row r="291" spans="1:3" x14ac:dyDescent="0.25">
      <c r="A291" s="128"/>
      <c r="B291" s="128"/>
      <c r="C291" s="129"/>
    </row>
    <row r="292" spans="1:3" x14ac:dyDescent="0.25">
      <c r="A292" s="128"/>
      <c r="B292" s="128"/>
      <c r="C292" s="129"/>
    </row>
    <row r="293" spans="1:3" x14ac:dyDescent="0.25">
      <c r="A293" s="128"/>
      <c r="B293" s="128"/>
      <c r="C293" s="129"/>
    </row>
    <row r="294" spans="1:3" x14ac:dyDescent="0.25">
      <c r="A294" s="128"/>
      <c r="B294" s="128"/>
      <c r="C294" s="129"/>
    </row>
    <row r="295" spans="1:3" x14ac:dyDescent="0.25">
      <c r="A295" s="128"/>
      <c r="B295" s="128"/>
      <c r="C295" s="129"/>
    </row>
    <row r="296" spans="1:3" x14ac:dyDescent="0.25">
      <c r="A296" s="128"/>
      <c r="B296" s="128"/>
      <c r="C296" s="129"/>
    </row>
    <row r="297" spans="1:3" x14ac:dyDescent="0.25">
      <c r="A297" s="128"/>
      <c r="B297" s="128"/>
      <c r="C297" s="129"/>
    </row>
    <row r="298" spans="1:3" x14ac:dyDescent="0.25">
      <c r="A298" s="128"/>
      <c r="B298" s="128"/>
      <c r="C298" s="129"/>
    </row>
    <row r="299" spans="1:3" x14ac:dyDescent="0.25">
      <c r="A299" s="128"/>
      <c r="B299" s="128"/>
      <c r="C299" s="129"/>
    </row>
    <row r="300" spans="1:3" x14ac:dyDescent="0.25">
      <c r="A300" s="128"/>
      <c r="B300" s="128"/>
      <c r="C300" s="129"/>
    </row>
    <row r="301" spans="1:3" x14ac:dyDescent="0.25">
      <c r="A301" s="128"/>
      <c r="B301" s="128"/>
      <c r="C301" s="129"/>
    </row>
    <row r="302" spans="1:3" x14ac:dyDescent="0.25">
      <c r="A302" s="128"/>
      <c r="B302" s="128"/>
      <c r="C302" s="129"/>
    </row>
    <row r="303" spans="1:3" x14ac:dyDescent="0.25">
      <c r="A303" s="128"/>
      <c r="B303" s="128"/>
      <c r="C303" s="129"/>
    </row>
    <row r="304" spans="1:3" x14ac:dyDescent="0.25">
      <c r="A304" s="128"/>
      <c r="B304" s="128"/>
      <c r="C304" s="129"/>
    </row>
    <row r="305" spans="1:3" x14ac:dyDescent="0.25">
      <c r="A305" s="128"/>
      <c r="B305" s="128"/>
      <c r="C305" s="129"/>
    </row>
    <row r="306" spans="1:3" x14ac:dyDescent="0.25">
      <c r="A306" s="128"/>
      <c r="B306" s="128"/>
      <c r="C306" s="129"/>
    </row>
    <row r="307" spans="1:3" x14ac:dyDescent="0.25">
      <c r="A307" s="128"/>
      <c r="B307" s="128"/>
      <c r="C307" s="129"/>
    </row>
    <row r="308" spans="1:3" x14ac:dyDescent="0.25">
      <c r="A308" s="128"/>
      <c r="B308" s="128"/>
      <c r="C308" s="129"/>
    </row>
    <row r="309" spans="1:3" x14ac:dyDescent="0.25">
      <c r="A309" s="128"/>
      <c r="B309" s="128"/>
      <c r="C309" s="129"/>
    </row>
    <row r="310" spans="1:3" x14ac:dyDescent="0.25">
      <c r="A310" s="128"/>
      <c r="B310" s="128"/>
      <c r="C310" s="129"/>
    </row>
    <row r="311" spans="1:3" x14ac:dyDescent="0.25">
      <c r="A311" s="128"/>
      <c r="B311" s="128"/>
      <c r="C311" s="129"/>
    </row>
    <row r="312" spans="1:3" x14ac:dyDescent="0.25">
      <c r="A312" s="128"/>
      <c r="B312" s="128"/>
      <c r="C312" s="129"/>
    </row>
    <row r="313" spans="1:3" x14ac:dyDescent="0.25">
      <c r="A313" s="128"/>
      <c r="B313" s="128"/>
      <c r="C313" s="129"/>
    </row>
    <row r="314" spans="1:3" x14ac:dyDescent="0.25">
      <c r="A314" s="128"/>
      <c r="B314" s="128"/>
      <c r="C314" s="129"/>
    </row>
    <row r="315" spans="1:3" x14ac:dyDescent="0.25">
      <c r="A315" s="128"/>
      <c r="B315" s="128"/>
      <c r="C315" s="129"/>
    </row>
    <row r="316" spans="1:3" x14ac:dyDescent="0.25">
      <c r="A316" s="128"/>
      <c r="B316" s="128"/>
      <c r="C316" s="129"/>
    </row>
    <row r="317" spans="1:3" x14ac:dyDescent="0.25">
      <c r="A317" s="128"/>
      <c r="B317" s="128"/>
      <c r="C317" s="129"/>
    </row>
    <row r="318" spans="1:3" x14ac:dyDescent="0.25">
      <c r="A318" s="128"/>
      <c r="B318" s="128"/>
      <c r="C318" s="129"/>
    </row>
    <row r="319" spans="1:3" x14ac:dyDescent="0.25">
      <c r="A319" s="128"/>
      <c r="B319" s="128"/>
      <c r="C319" s="129"/>
    </row>
    <row r="320" spans="1:3" x14ac:dyDescent="0.25">
      <c r="A320" s="128"/>
      <c r="B320" s="128"/>
      <c r="C320" s="129"/>
    </row>
    <row r="321" spans="1:3" x14ac:dyDescent="0.25">
      <c r="A321" s="128"/>
      <c r="B321" s="128"/>
      <c r="C321" s="129"/>
    </row>
    <row r="322" spans="1:3" x14ac:dyDescent="0.25">
      <c r="A322" s="128"/>
      <c r="B322" s="128"/>
      <c r="C322" s="129"/>
    </row>
    <row r="323" spans="1:3" x14ac:dyDescent="0.25">
      <c r="A323" s="128"/>
      <c r="B323" s="128"/>
      <c r="C323" s="129"/>
    </row>
    <row r="324" spans="1:3" x14ac:dyDescent="0.25">
      <c r="A324" s="128"/>
      <c r="B324" s="128"/>
      <c r="C324" s="129"/>
    </row>
    <row r="325" spans="1:3" x14ac:dyDescent="0.25">
      <c r="A325" s="128"/>
      <c r="B325" s="128"/>
      <c r="C325" s="129"/>
    </row>
    <row r="326" spans="1:3" x14ac:dyDescent="0.25">
      <c r="A326" s="128"/>
      <c r="B326" s="128"/>
      <c r="C326" s="129"/>
    </row>
    <row r="327" spans="1:3" x14ac:dyDescent="0.25">
      <c r="A327" s="128"/>
      <c r="B327" s="128"/>
      <c r="C327" s="129"/>
    </row>
    <row r="328" spans="1:3" x14ac:dyDescent="0.25">
      <c r="A328" s="128"/>
      <c r="B328" s="128"/>
      <c r="C328" s="129"/>
    </row>
    <row r="329" spans="1:3" x14ac:dyDescent="0.25">
      <c r="A329" s="128"/>
      <c r="B329" s="128"/>
      <c r="C329" s="129"/>
    </row>
    <row r="330" spans="1:3" x14ac:dyDescent="0.25">
      <c r="A330" s="128"/>
      <c r="B330" s="128"/>
      <c r="C330" s="129"/>
    </row>
    <row r="331" spans="1:3" x14ac:dyDescent="0.25">
      <c r="A331" s="128"/>
      <c r="B331" s="128"/>
      <c r="C331" s="129"/>
    </row>
    <row r="332" spans="1:3" x14ac:dyDescent="0.25">
      <c r="A332" s="128"/>
      <c r="B332" s="128"/>
      <c r="C332" s="129"/>
    </row>
    <row r="333" spans="1:3" x14ac:dyDescent="0.25">
      <c r="A333" s="128"/>
      <c r="B333" s="128"/>
      <c r="C333" s="129"/>
    </row>
    <row r="334" spans="1:3" x14ac:dyDescent="0.25">
      <c r="A334" s="128"/>
      <c r="B334" s="128"/>
      <c r="C334" s="129"/>
    </row>
    <row r="335" spans="1:3" x14ac:dyDescent="0.25">
      <c r="A335" s="128"/>
      <c r="B335" s="128"/>
      <c r="C335" s="129"/>
    </row>
    <row r="336" spans="1:3" x14ac:dyDescent="0.25">
      <c r="A336" s="128"/>
      <c r="B336" s="128"/>
      <c r="C336" s="129"/>
    </row>
    <row r="337" spans="1:3" x14ac:dyDescent="0.25">
      <c r="A337" s="128"/>
      <c r="B337" s="128"/>
      <c r="C337" s="129"/>
    </row>
    <row r="338" spans="1:3" x14ac:dyDescent="0.25">
      <c r="A338" s="128"/>
      <c r="B338" s="128"/>
      <c r="C338" s="129"/>
    </row>
    <row r="339" spans="1:3" x14ac:dyDescent="0.25">
      <c r="A339" s="128"/>
      <c r="B339" s="128"/>
      <c r="C339" s="129"/>
    </row>
    <row r="340" spans="1:3" x14ac:dyDescent="0.25">
      <c r="A340" s="128"/>
      <c r="B340" s="128"/>
      <c r="C340" s="129"/>
    </row>
    <row r="341" spans="1:3" x14ac:dyDescent="0.25">
      <c r="A341" s="128"/>
      <c r="B341" s="128"/>
      <c r="C341" s="129"/>
    </row>
    <row r="342" spans="1:3" x14ac:dyDescent="0.25">
      <c r="A342" s="128"/>
      <c r="B342" s="128"/>
      <c r="C342" s="129"/>
    </row>
    <row r="343" spans="1:3" x14ac:dyDescent="0.25">
      <c r="A343" s="128"/>
      <c r="B343" s="128"/>
      <c r="C343" s="129"/>
    </row>
    <row r="344" spans="1:3" x14ac:dyDescent="0.25">
      <c r="A344" s="128"/>
      <c r="B344" s="128"/>
      <c r="C344" s="129"/>
    </row>
    <row r="345" spans="1:3" x14ac:dyDescent="0.25">
      <c r="A345" s="128"/>
      <c r="B345" s="128"/>
      <c r="C345" s="129"/>
    </row>
    <row r="346" spans="1:3" x14ac:dyDescent="0.25">
      <c r="A346" s="128"/>
      <c r="B346" s="128"/>
      <c r="C346" s="129"/>
    </row>
    <row r="347" spans="1:3" x14ac:dyDescent="0.25">
      <c r="A347" s="128"/>
      <c r="B347" s="128"/>
      <c r="C347" s="129"/>
    </row>
    <row r="348" spans="1:3" x14ac:dyDescent="0.25">
      <c r="A348" s="128"/>
      <c r="B348" s="128"/>
      <c r="C348" s="129"/>
    </row>
    <row r="349" spans="1:3" x14ac:dyDescent="0.25">
      <c r="A349" s="128"/>
      <c r="B349" s="128"/>
      <c r="C349" s="129"/>
    </row>
    <row r="350" spans="1:3" x14ac:dyDescent="0.25">
      <c r="A350" s="128"/>
      <c r="B350" s="128"/>
      <c r="C350" s="129"/>
    </row>
    <row r="351" spans="1:3" x14ac:dyDescent="0.25">
      <c r="A351" s="128"/>
      <c r="B351" s="128"/>
      <c r="C351" s="129"/>
    </row>
    <row r="352" spans="1:3" x14ac:dyDescent="0.25">
      <c r="A352" s="128"/>
      <c r="B352" s="128"/>
      <c r="C352" s="129"/>
    </row>
    <row r="353" spans="1:3" x14ac:dyDescent="0.25">
      <c r="A353" s="128"/>
      <c r="B353" s="128"/>
      <c r="C353" s="129"/>
    </row>
    <row r="354" spans="1:3" x14ac:dyDescent="0.25">
      <c r="A354" s="128"/>
      <c r="B354" s="128"/>
      <c r="C354" s="129"/>
    </row>
    <row r="355" spans="1:3" x14ac:dyDescent="0.25">
      <c r="A355" s="128"/>
      <c r="B355" s="128"/>
      <c r="C355" s="129"/>
    </row>
    <row r="356" spans="1:3" x14ac:dyDescent="0.25">
      <c r="A356" s="128"/>
      <c r="B356" s="128"/>
      <c r="C356" s="129"/>
    </row>
    <row r="357" spans="1:3" x14ac:dyDescent="0.25">
      <c r="A357" s="128"/>
      <c r="B357" s="128"/>
      <c r="C357" s="129"/>
    </row>
    <row r="358" spans="1:3" x14ac:dyDescent="0.25">
      <c r="A358" s="128"/>
      <c r="B358" s="128"/>
      <c r="C358" s="129"/>
    </row>
    <row r="359" spans="1:3" x14ac:dyDescent="0.25">
      <c r="A359" s="128"/>
      <c r="B359" s="128"/>
      <c r="C359" s="129"/>
    </row>
    <row r="360" spans="1:3" x14ac:dyDescent="0.25">
      <c r="A360" s="128"/>
      <c r="B360" s="128"/>
      <c r="C360" s="129"/>
    </row>
    <row r="361" spans="1:3" x14ac:dyDescent="0.25">
      <c r="A361" s="128"/>
      <c r="B361" s="128"/>
      <c r="C361" s="129"/>
    </row>
    <row r="362" spans="1:3" x14ac:dyDescent="0.25">
      <c r="A362" s="128"/>
      <c r="B362" s="128"/>
      <c r="C362" s="129"/>
    </row>
    <row r="363" spans="1:3" x14ac:dyDescent="0.25">
      <c r="A363" s="128"/>
      <c r="B363" s="128"/>
      <c r="C363" s="129"/>
    </row>
    <row r="364" spans="1:3" x14ac:dyDescent="0.25">
      <c r="A364" s="128"/>
      <c r="B364" s="128"/>
      <c r="C364" s="129"/>
    </row>
    <row r="365" spans="1:3" x14ac:dyDescent="0.25">
      <c r="A365" s="128"/>
      <c r="B365" s="128"/>
      <c r="C365" s="129"/>
    </row>
    <row r="366" spans="1:3" x14ac:dyDescent="0.25">
      <c r="A366" s="128"/>
      <c r="B366" s="128"/>
      <c r="C366" s="129"/>
    </row>
    <row r="367" spans="1:3" x14ac:dyDescent="0.25">
      <c r="A367" s="128"/>
      <c r="B367" s="128"/>
      <c r="C367" s="129"/>
    </row>
    <row r="368" spans="1:3" x14ac:dyDescent="0.25">
      <c r="A368" s="128"/>
      <c r="B368" s="128"/>
      <c r="C368" s="129"/>
    </row>
    <row r="369" spans="1:3" x14ac:dyDescent="0.25">
      <c r="A369" s="128"/>
      <c r="B369" s="128"/>
      <c r="C369" s="129"/>
    </row>
    <row r="370" spans="1:3" x14ac:dyDescent="0.25">
      <c r="A370" s="128"/>
      <c r="B370" s="128"/>
      <c r="C370" s="129"/>
    </row>
    <row r="371" spans="1:3" x14ac:dyDescent="0.25">
      <c r="A371" s="128"/>
      <c r="B371" s="128"/>
      <c r="C371" s="129"/>
    </row>
    <row r="372" spans="1:3" x14ac:dyDescent="0.25">
      <c r="A372" s="128"/>
      <c r="B372" s="128"/>
      <c r="C372" s="129"/>
    </row>
    <row r="373" spans="1:3" x14ac:dyDescent="0.25">
      <c r="A373" s="128"/>
      <c r="B373" s="128"/>
      <c r="C373" s="129"/>
    </row>
    <row r="374" spans="1:3" x14ac:dyDescent="0.25">
      <c r="A374" s="128"/>
      <c r="B374" s="128"/>
      <c r="C374" s="129"/>
    </row>
    <row r="375" spans="1:3" x14ac:dyDescent="0.25">
      <c r="A375" s="128"/>
      <c r="B375" s="128"/>
      <c r="C375" s="129"/>
    </row>
    <row r="376" spans="1:3" x14ac:dyDescent="0.25">
      <c r="A376" s="128"/>
      <c r="B376" s="128"/>
      <c r="C376" s="129"/>
    </row>
    <row r="377" spans="1:3" x14ac:dyDescent="0.25">
      <c r="A377" s="128"/>
      <c r="B377" s="128"/>
      <c r="C377" s="129"/>
    </row>
    <row r="378" spans="1:3" x14ac:dyDescent="0.25">
      <c r="A378" s="128"/>
      <c r="B378" s="128"/>
      <c r="C378" s="129"/>
    </row>
    <row r="379" spans="1:3" x14ac:dyDescent="0.25">
      <c r="A379" s="128"/>
      <c r="B379" s="128"/>
      <c r="C379" s="129"/>
    </row>
    <row r="380" spans="1:3" x14ac:dyDescent="0.25">
      <c r="A380" s="128"/>
      <c r="B380" s="128"/>
      <c r="C380" s="129"/>
    </row>
    <row r="381" spans="1:3" x14ac:dyDescent="0.25">
      <c r="A381" s="128"/>
      <c r="B381" s="128"/>
      <c r="C381" s="129"/>
    </row>
    <row r="382" spans="1:3" x14ac:dyDescent="0.25">
      <c r="A382" s="128"/>
      <c r="B382" s="128"/>
      <c r="C382" s="129"/>
    </row>
    <row r="383" spans="1:3" x14ac:dyDescent="0.25">
      <c r="A383" s="128"/>
      <c r="B383" s="128"/>
      <c r="C383" s="129"/>
    </row>
    <row r="384" spans="1:3" x14ac:dyDescent="0.25">
      <c r="A384" s="128"/>
      <c r="B384" s="128"/>
      <c r="C384" s="129"/>
    </row>
    <row r="385" spans="1:3" x14ac:dyDescent="0.25">
      <c r="A385" s="128"/>
      <c r="B385" s="128"/>
      <c r="C385" s="129"/>
    </row>
    <row r="386" spans="1:3" x14ac:dyDescent="0.25">
      <c r="A386" s="128"/>
      <c r="B386" s="128"/>
      <c r="C386" s="129"/>
    </row>
    <row r="387" spans="1:3" x14ac:dyDescent="0.25">
      <c r="A387" s="128"/>
      <c r="B387" s="128"/>
      <c r="C387" s="129"/>
    </row>
    <row r="388" spans="1:3" x14ac:dyDescent="0.25">
      <c r="A388" s="128"/>
      <c r="B388" s="128"/>
      <c r="C388" s="129"/>
    </row>
    <row r="389" spans="1:3" x14ac:dyDescent="0.25">
      <c r="A389" s="128"/>
      <c r="B389" s="128"/>
      <c r="C389" s="129"/>
    </row>
    <row r="390" spans="1:3" x14ac:dyDescent="0.25">
      <c r="A390" s="128"/>
      <c r="B390" s="128"/>
      <c r="C390" s="129"/>
    </row>
    <row r="391" spans="1:3" x14ac:dyDescent="0.25">
      <c r="A391" s="128"/>
      <c r="B391" s="128"/>
      <c r="C391" s="129"/>
    </row>
    <row r="392" spans="1:3" x14ac:dyDescent="0.25">
      <c r="A392" s="128"/>
      <c r="B392" s="128"/>
      <c r="C392" s="129"/>
    </row>
    <row r="393" spans="1:3" x14ac:dyDescent="0.25">
      <c r="A393" s="128"/>
      <c r="B393" s="128"/>
      <c r="C393" s="129"/>
    </row>
    <row r="394" spans="1:3" x14ac:dyDescent="0.25">
      <c r="A394" s="128"/>
      <c r="B394" s="128"/>
      <c r="C394" s="129"/>
    </row>
    <row r="395" spans="1:3" x14ac:dyDescent="0.25">
      <c r="A395" s="128"/>
      <c r="B395" s="128"/>
      <c r="C395" s="129"/>
    </row>
    <row r="396" spans="1:3" x14ac:dyDescent="0.25">
      <c r="A396" s="128"/>
      <c r="B396" s="128"/>
      <c r="C396" s="129"/>
    </row>
    <row r="397" spans="1:3" x14ac:dyDescent="0.25">
      <c r="A397" s="128"/>
      <c r="B397" s="128"/>
      <c r="C397" s="129"/>
    </row>
    <row r="398" spans="1:3" x14ac:dyDescent="0.25">
      <c r="A398" s="128"/>
      <c r="B398" s="128"/>
      <c r="C398" s="129"/>
    </row>
    <row r="399" spans="1:3" x14ac:dyDescent="0.25">
      <c r="A399" s="128"/>
      <c r="B399" s="128"/>
      <c r="C399" s="129"/>
    </row>
    <row r="400" spans="1:3" x14ac:dyDescent="0.25">
      <c r="A400" s="128"/>
      <c r="B400" s="128"/>
      <c r="C400" s="129"/>
    </row>
    <row r="401" spans="1:3" x14ac:dyDescent="0.25">
      <c r="A401" s="128"/>
      <c r="B401" s="128"/>
      <c r="C401" s="129"/>
    </row>
    <row r="402" spans="1:3" x14ac:dyDescent="0.25">
      <c r="A402" s="128"/>
      <c r="B402" s="128"/>
      <c r="C402" s="129"/>
    </row>
    <row r="403" spans="1:3" x14ac:dyDescent="0.25">
      <c r="A403" s="128"/>
      <c r="B403" s="128"/>
      <c r="C403" s="129"/>
    </row>
    <row r="404" spans="1:3" x14ac:dyDescent="0.25">
      <c r="A404" s="128"/>
      <c r="B404" s="128"/>
      <c r="C404" s="129"/>
    </row>
    <row r="405" spans="1:3" x14ac:dyDescent="0.25">
      <c r="A405" s="128"/>
      <c r="B405" s="128"/>
      <c r="C405" s="129"/>
    </row>
    <row r="406" spans="1:3" x14ac:dyDescent="0.25">
      <c r="A406" s="128"/>
      <c r="B406" s="128"/>
      <c r="C406" s="129"/>
    </row>
    <row r="407" spans="1:3" x14ac:dyDescent="0.25">
      <c r="A407" s="128"/>
      <c r="B407" s="128"/>
      <c r="C407" s="129"/>
    </row>
    <row r="408" spans="1:3" x14ac:dyDescent="0.25">
      <c r="A408" s="128"/>
      <c r="B408" s="128"/>
      <c r="C408" s="129"/>
    </row>
    <row r="409" spans="1:3" x14ac:dyDescent="0.25">
      <c r="A409" s="128"/>
      <c r="B409" s="128"/>
      <c r="C409" s="129"/>
    </row>
    <row r="410" spans="1:3" x14ac:dyDescent="0.25">
      <c r="A410" s="128"/>
      <c r="B410" s="128"/>
      <c r="C410" s="129"/>
    </row>
    <row r="411" spans="1:3" x14ac:dyDescent="0.25">
      <c r="A411" s="128"/>
      <c r="B411" s="128"/>
      <c r="C411" s="129"/>
    </row>
    <row r="412" spans="1:3" x14ac:dyDescent="0.25">
      <c r="A412" s="128"/>
      <c r="B412" s="128"/>
      <c r="C412" s="129"/>
    </row>
    <row r="413" spans="1:3" x14ac:dyDescent="0.25">
      <c r="A413" s="128"/>
      <c r="B413" s="128"/>
      <c r="C413" s="129"/>
    </row>
    <row r="414" spans="1:3" x14ac:dyDescent="0.25">
      <c r="A414" s="128"/>
      <c r="B414" s="128"/>
      <c r="C414" s="129"/>
    </row>
    <row r="415" spans="1:3" x14ac:dyDescent="0.25">
      <c r="A415" s="128"/>
      <c r="B415" s="128"/>
      <c r="C415" s="129"/>
    </row>
    <row r="416" spans="1:3" x14ac:dyDescent="0.25">
      <c r="A416" s="128"/>
      <c r="B416" s="128"/>
      <c r="C416" s="129"/>
    </row>
    <row r="417" spans="1:3" x14ac:dyDescent="0.25">
      <c r="A417" s="128"/>
      <c r="B417" s="128"/>
      <c r="C417" s="129"/>
    </row>
    <row r="418" spans="1:3" x14ac:dyDescent="0.25">
      <c r="A418" s="128"/>
      <c r="B418" s="128"/>
      <c r="C418" s="129"/>
    </row>
    <row r="419" spans="1:3" x14ac:dyDescent="0.25">
      <c r="A419" s="128"/>
      <c r="B419" s="128"/>
      <c r="C419" s="129"/>
    </row>
    <row r="420" spans="1:3" x14ac:dyDescent="0.25">
      <c r="A420" s="128"/>
      <c r="B420" s="128"/>
      <c r="C420" s="129"/>
    </row>
    <row r="421" spans="1:3" x14ac:dyDescent="0.25">
      <c r="A421" s="128"/>
      <c r="B421" s="128"/>
      <c r="C421" s="129"/>
    </row>
    <row r="422" spans="1:3" x14ac:dyDescent="0.25">
      <c r="A422" s="128"/>
      <c r="B422" s="128"/>
      <c r="C422" s="129"/>
    </row>
    <row r="423" spans="1:3" x14ac:dyDescent="0.25">
      <c r="A423" s="128"/>
      <c r="B423" s="128"/>
      <c r="C423" s="129"/>
    </row>
    <row r="424" spans="1:3" x14ac:dyDescent="0.25">
      <c r="A424" s="128"/>
      <c r="B424" s="128"/>
      <c r="C424" s="129"/>
    </row>
    <row r="425" spans="1:3" x14ac:dyDescent="0.25">
      <c r="A425" s="128"/>
      <c r="B425" s="128"/>
      <c r="C425" s="129"/>
    </row>
    <row r="426" spans="1:3" x14ac:dyDescent="0.25">
      <c r="A426" s="128"/>
      <c r="B426" s="128"/>
      <c r="C426" s="129"/>
    </row>
    <row r="427" spans="1:3" x14ac:dyDescent="0.25">
      <c r="A427" s="128"/>
      <c r="B427" s="128"/>
      <c r="C427" s="129"/>
    </row>
    <row r="428" spans="1:3" x14ac:dyDescent="0.25">
      <c r="A428" s="128"/>
      <c r="B428" s="128"/>
      <c r="C428" s="129"/>
    </row>
    <row r="429" spans="1:3" x14ac:dyDescent="0.25">
      <c r="A429" s="128"/>
      <c r="B429" s="128"/>
      <c r="C429" s="129"/>
    </row>
    <row r="430" spans="1:3" x14ac:dyDescent="0.25">
      <c r="A430" s="128"/>
      <c r="B430" s="128"/>
      <c r="C430" s="129"/>
    </row>
    <row r="431" spans="1:3" x14ac:dyDescent="0.25">
      <c r="A431" s="128"/>
      <c r="B431" s="128"/>
      <c r="C431" s="129"/>
    </row>
    <row r="432" spans="1:3" x14ac:dyDescent="0.25">
      <c r="A432" s="128"/>
      <c r="B432" s="128"/>
      <c r="C432" s="129"/>
    </row>
    <row r="433" spans="1:3" x14ac:dyDescent="0.25">
      <c r="A433" s="128"/>
      <c r="B433" s="128"/>
      <c r="C433" s="129"/>
    </row>
    <row r="434" spans="1:3" x14ac:dyDescent="0.25">
      <c r="A434" s="128"/>
      <c r="B434" s="128"/>
      <c r="C434" s="129"/>
    </row>
    <row r="435" spans="1:3" x14ac:dyDescent="0.25">
      <c r="A435" s="128"/>
      <c r="B435" s="128"/>
      <c r="C435" s="129"/>
    </row>
    <row r="436" spans="1:3" x14ac:dyDescent="0.25">
      <c r="A436" s="128"/>
      <c r="B436" s="128"/>
      <c r="C436" s="129"/>
    </row>
    <row r="437" spans="1:3" x14ac:dyDescent="0.25">
      <c r="A437" s="128"/>
      <c r="B437" s="128"/>
      <c r="C437" s="129"/>
    </row>
    <row r="438" spans="1:3" x14ac:dyDescent="0.25">
      <c r="A438" s="128"/>
      <c r="B438" s="128"/>
      <c r="C438" s="129"/>
    </row>
    <row r="439" spans="1:3" x14ac:dyDescent="0.25">
      <c r="A439" s="128"/>
      <c r="B439" s="128"/>
      <c r="C439" s="129"/>
    </row>
    <row r="440" spans="1:3" x14ac:dyDescent="0.25">
      <c r="A440" s="128"/>
      <c r="B440" s="128"/>
      <c r="C440" s="129"/>
    </row>
    <row r="441" spans="1:3" x14ac:dyDescent="0.25">
      <c r="A441" s="128"/>
      <c r="B441" s="128"/>
      <c r="C441" s="129"/>
    </row>
    <row r="442" spans="1:3" x14ac:dyDescent="0.25">
      <c r="A442" s="128"/>
      <c r="B442" s="128"/>
      <c r="C442" s="129"/>
    </row>
    <row r="443" spans="1:3" x14ac:dyDescent="0.25">
      <c r="A443" s="128"/>
      <c r="B443" s="128"/>
      <c r="C443" s="129"/>
    </row>
    <row r="444" spans="1:3" x14ac:dyDescent="0.25">
      <c r="A444" s="128"/>
      <c r="B444" s="128"/>
      <c r="C444" s="129"/>
    </row>
    <row r="445" spans="1:3" x14ac:dyDescent="0.25">
      <c r="A445" s="128"/>
      <c r="B445" s="128"/>
      <c r="C445" s="129"/>
    </row>
    <row r="446" spans="1:3" x14ac:dyDescent="0.25">
      <c r="A446" s="128"/>
      <c r="B446" s="128"/>
      <c r="C446" s="129"/>
    </row>
    <row r="447" spans="1:3" x14ac:dyDescent="0.25">
      <c r="A447" s="128"/>
      <c r="B447" s="128"/>
      <c r="C447" s="129"/>
    </row>
    <row r="448" spans="1:3" x14ac:dyDescent="0.25">
      <c r="A448" s="128"/>
      <c r="B448" s="128"/>
      <c r="C448" s="129"/>
    </row>
    <row r="449" spans="1:3" x14ac:dyDescent="0.25">
      <c r="A449" s="128"/>
      <c r="B449" s="128"/>
      <c r="C449" s="129"/>
    </row>
    <row r="450" spans="1:3" x14ac:dyDescent="0.25">
      <c r="A450" s="128"/>
      <c r="B450" s="128"/>
      <c r="C450" s="129"/>
    </row>
    <row r="451" spans="1:3" x14ac:dyDescent="0.25">
      <c r="A451" s="128"/>
      <c r="B451" s="128"/>
      <c r="C451" s="129"/>
    </row>
    <row r="452" spans="1:3" x14ac:dyDescent="0.25">
      <c r="A452" s="128"/>
      <c r="B452" s="128"/>
      <c r="C452" s="129"/>
    </row>
    <row r="453" spans="1:3" x14ac:dyDescent="0.25">
      <c r="A453" s="128"/>
      <c r="B453" s="128"/>
      <c r="C453" s="129"/>
    </row>
    <row r="454" spans="1:3" x14ac:dyDescent="0.25">
      <c r="A454" s="128"/>
      <c r="B454" s="128"/>
      <c r="C454" s="129"/>
    </row>
    <row r="455" spans="1:3" x14ac:dyDescent="0.25">
      <c r="A455" s="128"/>
      <c r="B455" s="128"/>
      <c r="C455" s="129"/>
    </row>
    <row r="456" spans="1:3" x14ac:dyDescent="0.25">
      <c r="A456" s="128"/>
      <c r="B456" s="128"/>
      <c r="C456" s="129"/>
    </row>
    <row r="457" spans="1:3" x14ac:dyDescent="0.25">
      <c r="A457" s="128"/>
      <c r="B457" s="128"/>
      <c r="C457" s="129"/>
    </row>
    <row r="458" spans="1:3" x14ac:dyDescent="0.25">
      <c r="A458" s="128"/>
      <c r="B458" s="128"/>
      <c r="C458" s="129"/>
    </row>
    <row r="459" spans="1:3" x14ac:dyDescent="0.25">
      <c r="A459" s="128"/>
      <c r="B459" s="128"/>
      <c r="C459" s="129"/>
    </row>
    <row r="460" spans="1:3" x14ac:dyDescent="0.25">
      <c r="A460" s="128"/>
      <c r="B460" s="128"/>
      <c r="C460" s="129"/>
    </row>
    <row r="461" spans="1:3" x14ac:dyDescent="0.25">
      <c r="A461" s="128"/>
      <c r="B461" s="128"/>
      <c r="C461" s="129"/>
    </row>
    <row r="462" spans="1:3" x14ac:dyDescent="0.25">
      <c r="A462" s="128"/>
      <c r="B462" s="128"/>
      <c r="C462" s="129"/>
    </row>
    <row r="463" spans="1:3" x14ac:dyDescent="0.25">
      <c r="A463" s="128"/>
      <c r="B463" s="128"/>
      <c r="C463" s="129"/>
    </row>
    <row r="464" spans="1:3" x14ac:dyDescent="0.25">
      <c r="A464" s="128"/>
      <c r="B464" s="128"/>
      <c r="C464" s="129"/>
    </row>
    <row r="465" spans="1:3" x14ac:dyDescent="0.25">
      <c r="A465" s="128"/>
      <c r="B465" s="128"/>
      <c r="C465" s="129"/>
    </row>
    <row r="466" spans="1:3" x14ac:dyDescent="0.25">
      <c r="A466" s="128"/>
      <c r="B466" s="128"/>
      <c r="C466" s="129"/>
    </row>
    <row r="467" spans="1:3" x14ac:dyDescent="0.25">
      <c r="A467" s="128"/>
      <c r="B467" s="128"/>
      <c r="C467" s="129"/>
    </row>
    <row r="468" spans="1:3" x14ac:dyDescent="0.25">
      <c r="A468" s="128"/>
      <c r="B468" s="128"/>
      <c r="C468" s="129"/>
    </row>
    <row r="469" spans="1:3" x14ac:dyDescent="0.25">
      <c r="A469" s="128"/>
      <c r="B469" s="128"/>
      <c r="C469" s="129"/>
    </row>
    <row r="470" spans="1:3" x14ac:dyDescent="0.25">
      <c r="A470" s="128"/>
      <c r="B470" s="128"/>
      <c r="C470" s="129"/>
    </row>
    <row r="471" spans="1:3" x14ac:dyDescent="0.25">
      <c r="A471" s="128"/>
      <c r="B471" s="128"/>
      <c r="C471" s="129"/>
    </row>
    <row r="472" spans="1:3" x14ac:dyDescent="0.25">
      <c r="A472" s="128"/>
      <c r="B472" s="128"/>
      <c r="C472" s="129"/>
    </row>
    <row r="473" spans="1:3" x14ac:dyDescent="0.25">
      <c r="A473" s="128"/>
      <c r="B473" s="128"/>
      <c r="C473" s="129"/>
    </row>
    <row r="474" spans="1:3" x14ac:dyDescent="0.25">
      <c r="A474" s="128"/>
      <c r="B474" s="128"/>
      <c r="C474" s="129"/>
    </row>
    <row r="475" spans="1:3" x14ac:dyDescent="0.25">
      <c r="A475" s="128"/>
      <c r="B475" s="128"/>
      <c r="C475" s="129"/>
    </row>
    <row r="476" spans="1:3" x14ac:dyDescent="0.25">
      <c r="A476" s="128"/>
      <c r="B476" s="128"/>
      <c r="C476" s="129"/>
    </row>
    <row r="477" spans="1:3" x14ac:dyDescent="0.25">
      <c r="A477" s="128"/>
      <c r="B477" s="128"/>
      <c r="C477" s="129"/>
    </row>
    <row r="478" spans="1:3" x14ac:dyDescent="0.25">
      <c r="A478" s="128"/>
      <c r="B478" s="128"/>
      <c r="C478" s="129"/>
    </row>
    <row r="479" spans="1:3" x14ac:dyDescent="0.25">
      <c r="A479" s="128"/>
      <c r="B479" s="128"/>
      <c r="C479" s="129"/>
    </row>
    <row r="480" spans="1:3" x14ac:dyDescent="0.25">
      <c r="A480" s="128"/>
      <c r="B480" s="128"/>
      <c r="C480" s="129"/>
    </row>
    <row r="481" spans="1:3" x14ac:dyDescent="0.25">
      <c r="A481" s="128"/>
      <c r="B481" s="128"/>
      <c r="C481" s="129"/>
    </row>
    <row r="482" spans="1:3" x14ac:dyDescent="0.25">
      <c r="A482" s="128"/>
      <c r="B482" s="128"/>
      <c r="C482" s="129"/>
    </row>
    <row r="483" spans="1:3" x14ac:dyDescent="0.25">
      <c r="A483" s="128"/>
      <c r="B483" s="128"/>
      <c r="C483" s="129"/>
    </row>
    <row r="484" spans="1:3" x14ac:dyDescent="0.25">
      <c r="A484" s="128"/>
      <c r="B484" s="128"/>
      <c r="C484" s="129"/>
    </row>
    <row r="485" spans="1:3" x14ac:dyDescent="0.25">
      <c r="A485" s="128"/>
      <c r="B485" s="128"/>
      <c r="C485" s="129"/>
    </row>
    <row r="486" spans="1:3" x14ac:dyDescent="0.25">
      <c r="A486" s="128"/>
      <c r="B486" s="128"/>
      <c r="C486" s="129"/>
    </row>
    <row r="487" spans="1:3" x14ac:dyDescent="0.25">
      <c r="A487" s="128"/>
      <c r="B487" s="128"/>
      <c r="C487" s="129"/>
    </row>
    <row r="488" spans="1:3" x14ac:dyDescent="0.25">
      <c r="A488" s="128"/>
      <c r="B488" s="128"/>
      <c r="C488" s="129"/>
    </row>
    <row r="489" spans="1:3" x14ac:dyDescent="0.25">
      <c r="A489" s="128"/>
      <c r="B489" s="128"/>
      <c r="C489" s="129"/>
    </row>
    <row r="490" spans="1:3" x14ac:dyDescent="0.25">
      <c r="A490" s="128"/>
      <c r="B490" s="128"/>
      <c r="C490" s="129"/>
    </row>
    <row r="491" spans="1:3" x14ac:dyDescent="0.25">
      <c r="A491" s="128"/>
      <c r="B491" s="128"/>
      <c r="C491" s="129"/>
    </row>
    <row r="492" spans="1:3" x14ac:dyDescent="0.25">
      <c r="A492" s="128"/>
      <c r="B492" s="128"/>
      <c r="C492" s="129"/>
    </row>
    <row r="493" spans="1:3" x14ac:dyDescent="0.25">
      <c r="A493" s="128"/>
      <c r="B493" s="128"/>
      <c r="C493" s="129"/>
    </row>
    <row r="494" spans="1:3" x14ac:dyDescent="0.25">
      <c r="A494" s="128"/>
      <c r="B494" s="128"/>
      <c r="C494" s="129"/>
    </row>
    <row r="495" spans="1:3" x14ac:dyDescent="0.25">
      <c r="A495" s="128"/>
      <c r="B495" s="128"/>
      <c r="C495" s="129"/>
    </row>
    <row r="496" spans="1:3" x14ac:dyDescent="0.25">
      <c r="A496" s="128"/>
      <c r="B496" s="128"/>
      <c r="C496" s="129"/>
    </row>
    <row r="497" spans="1:3" x14ac:dyDescent="0.25">
      <c r="A497" s="128"/>
      <c r="B497" s="128"/>
      <c r="C497" s="129"/>
    </row>
    <row r="498" spans="1:3" x14ac:dyDescent="0.25">
      <c r="A498" s="128"/>
      <c r="B498" s="128"/>
      <c r="C498" s="129"/>
    </row>
    <row r="499" spans="1:3" x14ac:dyDescent="0.25">
      <c r="A499" s="128"/>
      <c r="B499" s="128"/>
      <c r="C499" s="129"/>
    </row>
    <row r="500" spans="1:3" x14ac:dyDescent="0.25">
      <c r="A500" s="128"/>
      <c r="B500" s="128"/>
      <c r="C500" s="129"/>
    </row>
    <row r="501" spans="1:3" x14ac:dyDescent="0.25">
      <c r="A501" s="128"/>
      <c r="B501" s="128"/>
      <c r="C501" s="129"/>
    </row>
    <row r="502" spans="1:3" x14ac:dyDescent="0.25">
      <c r="A502" s="128"/>
      <c r="B502" s="128"/>
      <c r="C502" s="129"/>
    </row>
    <row r="503" spans="1:3" x14ac:dyDescent="0.25">
      <c r="A503" s="128"/>
      <c r="B503" s="128"/>
      <c r="C503" s="129"/>
    </row>
    <row r="504" spans="1:3" x14ac:dyDescent="0.25">
      <c r="A504" s="128"/>
      <c r="B504" s="128"/>
      <c r="C504" s="129"/>
    </row>
    <row r="505" spans="1:3" x14ac:dyDescent="0.25">
      <c r="A505" s="128"/>
      <c r="B505" s="128"/>
      <c r="C505" s="129"/>
    </row>
    <row r="506" spans="1:3" x14ac:dyDescent="0.25">
      <c r="A506" s="128"/>
      <c r="B506" s="128"/>
      <c r="C506" s="129"/>
    </row>
    <row r="507" spans="1:3" x14ac:dyDescent="0.25">
      <c r="A507" s="128"/>
      <c r="B507" s="128"/>
      <c r="C507" s="129"/>
    </row>
    <row r="508" spans="1:3" x14ac:dyDescent="0.25">
      <c r="A508" s="128"/>
      <c r="B508" s="128"/>
      <c r="C508" s="129"/>
    </row>
    <row r="509" spans="1:3" x14ac:dyDescent="0.25">
      <c r="A509" s="128"/>
      <c r="B509" s="128"/>
      <c r="C509" s="129"/>
    </row>
    <row r="510" spans="1:3" x14ac:dyDescent="0.25">
      <c r="A510" s="128"/>
      <c r="B510" s="128"/>
      <c r="C510" s="129"/>
    </row>
    <row r="511" spans="1:3" x14ac:dyDescent="0.25">
      <c r="A511" s="128"/>
      <c r="B511" s="128"/>
      <c r="C511" s="129"/>
    </row>
    <row r="512" spans="1:3" x14ac:dyDescent="0.25">
      <c r="A512" s="128"/>
      <c r="B512" s="128"/>
      <c r="C512" s="129"/>
    </row>
    <row r="513" spans="1:3" x14ac:dyDescent="0.25">
      <c r="A513" s="128"/>
      <c r="B513" s="128"/>
      <c r="C513" s="129"/>
    </row>
    <row r="514" spans="1:3" x14ac:dyDescent="0.25">
      <c r="A514" s="128"/>
      <c r="B514" s="128"/>
      <c r="C514" s="129"/>
    </row>
    <row r="515" spans="1:3" x14ac:dyDescent="0.25">
      <c r="A515" s="128"/>
      <c r="B515" s="128"/>
      <c r="C515" s="129"/>
    </row>
    <row r="516" spans="1:3" x14ac:dyDescent="0.25">
      <c r="A516" s="128"/>
      <c r="B516" s="128"/>
      <c r="C516" s="129"/>
    </row>
    <row r="517" spans="1:3" x14ac:dyDescent="0.25">
      <c r="A517" s="128"/>
      <c r="B517" s="128"/>
      <c r="C517" s="129"/>
    </row>
    <row r="518" spans="1:3" x14ac:dyDescent="0.25">
      <c r="A518" s="128"/>
      <c r="B518" s="128"/>
      <c r="C518" s="129"/>
    </row>
    <row r="519" spans="1:3" x14ac:dyDescent="0.25">
      <c r="A519" s="128"/>
      <c r="B519" s="128"/>
      <c r="C519" s="129"/>
    </row>
    <row r="520" spans="1:3" x14ac:dyDescent="0.25">
      <c r="A520" s="128"/>
      <c r="B520" s="128"/>
      <c r="C520" s="129"/>
    </row>
    <row r="521" spans="1:3" x14ac:dyDescent="0.25">
      <c r="A521" s="128"/>
      <c r="B521" s="128"/>
      <c r="C521" s="129"/>
    </row>
    <row r="522" spans="1:3" x14ac:dyDescent="0.25">
      <c r="A522" s="128"/>
      <c r="B522" s="128"/>
      <c r="C522" s="129"/>
    </row>
    <row r="523" spans="1:3" x14ac:dyDescent="0.25">
      <c r="A523" s="128"/>
      <c r="B523" s="128"/>
      <c r="C523" s="129"/>
    </row>
    <row r="524" spans="1:3" x14ac:dyDescent="0.25">
      <c r="A524" s="128"/>
      <c r="B524" s="128"/>
      <c r="C524" s="129"/>
    </row>
    <row r="525" spans="1:3" x14ac:dyDescent="0.25">
      <c r="A525" s="128"/>
      <c r="B525" s="128"/>
      <c r="C525" s="129"/>
    </row>
    <row r="526" spans="1:3" x14ac:dyDescent="0.25">
      <c r="A526" s="128"/>
      <c r="B526" s="128"/>
      <c r="C526" s="129"/>
    </row>
    <row r="527" spans="1:3" x14ac:dyDescent="0.25">
      <c r="A527" s="128"/>
      <c r="B527" s="128"/>
      <c r="C527" s="129"/>
    </row>
    <row r="528" spans="1:3" x14ac:dyDescent="0.25">
      <c r="A528" s="128"/>
      <c r="B528" s="128"/>
      <c r="C528" s="129"/>
    </row>
    <row r="529" spans="1:3" x14ac:dyDescent="0.25">
      <c r="A529" s="128"/>
      <c r="B529" s="128"/>
      <c r="C529" s="129"/>
    </row>
    <row r="530" spans="1:3" x14ac:dyDescent="0.25">
      <c r="A530" s="128"/>
      <c r="B530" s="128"/>
      <c r="C530" s="129"/>
    </row>
    <row r="531" spans="1:3" x14ac:dyDescent="0.25">
      <c r="A531" s="128"/>
      <c r="B531" s="128"/>
      <c r="C531" s="129"/>
    </row>
    <row r="532" spans="1:3" x14ac:dyDescent="0.25">
      <c r="A532" s="128"/>
      <c r="B532" s="128"/>
      <c r="C532" s="129"/>
    </row>
    <row r="533" spans="1:3" x14ac:dyDescent="0.25">
      <c r="A533" s="128"/>
      <c r="B533" s="128"/>
      <c r="C533" s="129"/>
    </row>
    <row r="534" spans="1:3" x14ac:dyDescent="0.25">
      <c r="A534" s="128"/>
      <c r="B534" s="128"/>
      <c r="C534" s="129"/>
    </row>
    <row r="535" spans="1:3" x14ac:dyDescent="0.25">
      <c r="A535" s="128"/>
      <c r="B535" s="128"/>
      <c r="C535" s="129"/>
    </row>
    <row r="536" spans="1:3" x14ac:dyDescent="0.25">
      <c r="A536" s="128"/>
      <c r="B536" s="128"/>
      <c r="C536" s="129"/>
    </row>
    <row r="537" spans="1:3" x14ac:dyDescent="0.25">
      <c r="A537" s="128"/>
      <c r="B537" s="128"/>
      <c r="C537" s="129"/>
    </row>
    <row r="538" spans="1:3" x14ac:dyDescent="0.25">
      <c r="A538" s="128"/>
      <c r="B538" s="128"/>
      <c r="C538" s="129"/>
    </row>
    <row r="539" spans="1:3" x14ac:dyDescent="0.25">
      <c r="A539" s="128"/>
      <c r="B539" s="128"/>
      <c r="C539" s="129"/>
    </row>
    <row r="540" spans="1:3" x14ac:dyDescent="0.25">
      <c r="A540" s="128"/>
      <c r="B540" s="128"/>
      <c r="C540" s="129"/>
    </row>
    <row r="541" spans="1:3" x14ac:dyDescent="0.25">
      <c r="A541" s="128"/>
      <c r="B541" s="128"/>
      <c r="C541" s="129"/>
    </row>
    <row r="542" spans="1:3" x14ac:dyDescent="0.25">
      <c r="A542" s="128"/>
      <c r="B542" s="128"/>
      <c r="C542" s="129"/>
    </row>
    <row r="543" spans="1:3" x14ac:dyDescent="0.25">
      <c r="A543" s="128"/>
      <c r="B543" s="128"/>
      <c r="C543" s="129"/>
    </row>
    <row r="544" spans="1:3" x14ac:dyDescent="0.25">
      <c r="A544" s="128"/>
      <c r="B544" s="128"/>
      <c r="C544" s="129"/>
    </row>
    <row r="545" spans="1:3" x14ac:dyDescent="0.25">
      <c r="A545" s="128"/>
      <c r="B545" s="128"/>
      <c r="C545" s="129"/>
    </row>
    <row r="546" spans="1:3" x14ac:dyDescent="0.25">
      <c r="A546" s="128"/>
      <c r="B546" s="128"/>
      <c r="C546" s="129"/>
    </row>
    <row r="547" spans="1:3" x14ac:dyDescent="0.25">
      <c r="A547" s="128"/>
      <c r="B547" s="128"/>
      <c r="C547" s="129"/>
    </row>
    <row r="548" spans="1:3" x14ac:dyDescent="0.25">
      <c r="A548" s="128"/>
      <c r="B548" s="128"/>
      <c r="C548" s="129"/>
    </row>
    <row r="549" spans="1:3" x14ac:dyDescent="0.25">
      <c r="A549" s="128"/>
      <c r="B549" s="128"/>
      <c r="C549" s="129"/>
    </row>
    <row r="550" spans="1:3" x14ac:dyDescent="0.25">
      <c r="A550" s="128"/>
      <c r="B550" s="128"/>
      <c r="C550" s="129"/>
    </row>
    <row r="551" spans="1:3" x14ac:dyDescent="0.25">
      <c r="A551" s="128"/>
      <c r="B551" s="128"/>
      <c r="C551" s="129"/>
    </row>
    <row r="552" spans="1:3" x14ac:dyDescent="0.25">
      <c r="A552" s="128"/>
      <c r="B552" s="128"/>
      <c r="C552" s="129"/>
    </row>
    <row r="553" spans="1:3" x14ac:dyDescent="0.25">
      <c r="A553" s="128"/>
      <c r="B553" s="128"/>
      <c r="C553" s="129"/>
    </row>
    <row r="554" spans="1:3" x14ac:dyDescent="0.25">
      <c r="A554" s="128"/>
      <c r="B554" s="128"/>
      <c r="C554" s="129"/>
    </row>
    <row r="555" spans="1:3" x14ac:dyDescent="0.25">
      <c r="A555" s="128"/>
      <c r="B555" s="128"/>
      <c r="C555" s="129"/>
    </row>
    <row r="556" spans="1:3" x14ac:dyDescent="0.25">
      <c r="A556" s="128"/>
      <c r="B556" s="128"/>
      <c r="C556" s="129"/>
    </row>
    <row r="557" spans="1:3" x14ac:dyDescent="0.25">
      <c r="A557" s="128"/>
      <c r="B557" s="128"/>
      <c r="C557" s="129"/>
    </row>
    <row r="558" spans="1:3" x14ac:dyDescent="0.25">
      <c r="A558" s="128"/>
      <c r="B558" s="128"/>
      <c r="C558" s="129"/>
    </row>
    <row r="559" spans="1:3" x14ac:dyDescent="0.25">
      <c r="A559" s="128"/>
      <c r="B559" s="128"/>
      <c r="C559" s="129"/>
    </row>
    <row r="560" spans="1:3" x14ac:dyDescent="0.25">
      <c r="A560" s="128"/>
      <c r="B560" s="128"/>
      <c r="C560" s="129"/>
    </row>
    <row r="561" spans="1:3" x14ac:dyDescent="0.25">
      <c r="A561" s="128"/>
      <c r="B561" s="128"/>
      <c r="C561" s="129"/>
    </row>
    <row r="562" spans="1:3" x14ac:dyDescent="0.25">
      <c r="A562" s="128"/>
      <c r="B562" s="128"/>
      <c r="C562" s="129"/>
    </row>
    <row r="563" spans="1:3" x14ac:dyDescent="0.25">
      <c r="A563" s="128"/>
      <c r="B563" s="128"/>
      <c r="C563" s="129"/>
    </row>
    <row r="564" spans="1:3" x14ac:dyDescent="0.25">
      <c r="A564" s="128"/>
      <c r="B564" s="128"/>
      <c r="C564" s="129"/>
    </row>
    <row r="565" spans="1:3" x14ac:dyDescent="0.25">
      <c r="A565" s="128"/>
      <c r="B565" s="128"/>
      <c r="C565" s="129"/>
    </row>
    <row r="566" spans="1:3" x14ac:dyDescent="0.25">
      <c r="A566" s="128"/>
      <c r="B566" s="128"/>
      <c r="C566" s="129"/>
    </row>
    <row r="567" spans="1:3" x14ac:dyDescent="0.25">
      <c r="A567" s="128"/>
      <c r="B567" s="128"/>
      <c r="C567" s="129"/>
    </row>
    <row r="568" spans="1:3" x14ac:dyDescent="0.25">
      <c r="A568" s="128"/>
      <c r="B568" s="128"/>
      <c r="C568" s="129"/>
    </row>
    <row r="569" spans="1:3" x14ac:dyDescent="0.25">
      <c r="A569" s="128"/>
      <c r="B569" s="128"/>
      <c r="C569" s="129"/>
    </row>
    <row r="570" spans="1:3" x14ac:dyDescent="0.25">
      <c r="A570" s="128"/>
      <c r="B570" s="128"/>
      <c r="C570" s="129"/>
    </row>
    <row r="571" spans="1:3" x14ac:dyDescent="0.25">
      <c r="A571" s="128"/>
      <c r="B571" s="128"/>
      <c r="C571" s="129"/>
    </row>
    <row r="572" spans="1:3" x14ac:dyDescent="0.25">
      <c r="A572" s="128"/>
      <c r="B572" s="128"/>
      <c r="C572" s="129"/>
    </row>
    <row r="573" spans="1:3" x14ac:dyDescent="0.25">
      <c r="A573" s="128"/>
      <c r="B573" s="128"/>
      <c r="C573" s="129"/>
    </row>
    <row r="574" spans="1:3" x14ac:dyDescent="0.25">
      <c r="A574" s="128"/>
      <c r="B574" s="128"/>
      <c r="C574" s="129"/>
    </row>
    <row r="575" spans="1:3" x14ac:dyDescent="0.25">
      <c r="A575" s="128"/>
      <c r="B575" s="128"/>
      <c r="C575" s="129"/>
    </row>
    <row r="576" spans="1:3" x14ac:dyDescent="0.25">
      <c r="A576" s="128"/>
      <c r="B576" s="128"/>
      <c r="C576" s="129"/>
    </row>
    <row r="577" spans="1:3" x14ac:dyDescent="0.25">
      <c r="A577" s="128"/>
      <c r="B577" s="128"/>
      <c r="C577" s="129"/>
    </row>
    <row r="578" spans="1:3" x14ac:dyDescent="0.25">
      <c r="A578" s="128"/>
      <c r="B578" s="128"/>
      <c r="C578" s="129"/>
    </row>
    <row r="579" spans="1:3" x14ac:dyDescent="0.25">
      <c r="A579" s="128"/>
      <c r="B579" s="128"/>
      <c r="C579" s="129"/>
    </row>
  </sheetData>
  <sheetProtection selectLockedCells="1" selectUnlockedCells="1"/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78"/>
  <sheetViews>
    <sheetView tabSelected="1" zoomScaleNormal="100" workbookViewId="0">
      <selection activeCell="C8" sqref="C8"/>
    </sheetView>
  </sheetViews>
  <sheetFormatPr defaultRowHeight="15" x14ac:dyDescent="0.25"/>
  <cols>
    <col min="1" max="1" width="5.85546875" customWidth="1"/>
    <col min="2" max="2" width="11.85546875" customWidth="1"/>
    <col min="3" max="3" width="53.28515625" customWidth="1"/>
    <col min="4" max="4" width="26.85546875" customWidth="1"/>
    <col min="5" max="5" width="16.28515625" customWidth="1"/>
    <col min="6" max="6" width="15" customWidth="1"/>
    <col min="7" max="7" width="12.5703125" customWidth="1"/>
    <col min="8" max="8" width="9.85546875" style="74" customWidth="1"/>
    <col min="9" max="9" width="10" style="74" customWidth="1"/>
    <col min="10" max="10" width="15" style="16" customWidth="1"/>
    <col min="11" max="11" width="38" style="22" customWidth="1"/>
  </cols>
  <sheetData>
    <row r="1" spans="1:11" ht="12.75" customHeight="1" x14ac:dyDescent="0.25">
      <c r="A1" s="11"/>
      <c r="B1" s="11"/>
      <c r="C1" s="11"/>
      <c r="D1" s="11"/>
      <c r="E1" s="11"/>
      <c r="F1" s="11"/>
      <c r="G1" s="11"/>
      <c r="H1" s="69"/>
      <c r="I1" s="69"/>
      <c r="J1" s="15"/>
      <c r="K1" s="19"/>
    </row>
    <row r="2" spans="1:11" ht="12.75" customHeight="1" x14ac:dyDescent="0.25">
      <c r="A2" s="11"/>
      <c r="B2" s="11"/>
      <c r="C2" s="11"/>
      <c r="D2" s="11"/>
      <c r="E2" s="11"/>
      <c r="F2" s="11"/>
      <c r="G2" s="11"/>
      <c r="H2" s="69"/>
      <c r="I2" s="69"/>
      <c r="J2" s="15"/>
      <c r="K2" s="19"/>
    </row>
    <row r="3" spans="1:11" s="202" customFormat="1" ht="23.25" x14ac:dyDescent="0.35">
      <c r="A3" s="238" t="s">
        <v>328</v>
      </c>
      <c r="B3" s="196"/>
      <c r="C3" s="196"/>
      <c r="D3" s="197"/>
      <c r="E3" s="198"/>
      <c r="F3" s="199"/>
      <c r="H3" s="200"/>
      <c r="I3" s="200"/>
      <c r="J3" s="201"/>
    </row>
    <row r="4" spans="1:11" s="202" customFormat="1" ht="15" customHeight="1" x14ac:dyDescent="0.45">
      <c r="A4" s="237"/>
      <c r="B4" s="196"/>
      <c r="C4" s="196"/>
      <c r="D4" s="197"/>
      <c r="E4" s="198"/>
      <c r="F4" s="199"/>
      <c r="H4" s="200"/>
      <c r="I4" s="200"/>
      <c r="J4" s="201"/>
    </row>
    <row r="5" spans="1:11" s="202" customFormat="1" ht="15.75" x14ac:dyDescent="0.25">
      <c r="A5" s="266" t="str">
        <f>'Internal Cost Tracking-Risk Log'!A4:C4</f>
        <v>Job #xxxxx - PROJECT NAME</v>
      </c>
      <c r="B5" s="266"/>
      <c r="C5" s="266"/>
      <c r="D5" s="266"/>
      <c r="E5" s="203"/>
      <c r="F5" s="203"/>
      <c r="G5" s="203"/>
      <c r="H5" s="204"/>
      <c r="I5" s="204"/>
      <c r="J5" s="201"/>
      <c r="K5" s="205" t="s">
        <v>301</v>
      </c>
    </row>
    <row r="6" spans="1:11" s="202" customFormat="1" ht="7.5" customHeight="1" x14ac:dyDescent="0.2">
      <c r="A6" s="206"/>
      <c r="B6" s="206"/>
      <c r="C6" s="206"/>
      <c r="D6" s="206"/>
      <c r="E6" s="203"/>
      <c r="F6" s="203"/>
      <c r="G6" s="203"/>
      <c r="H6" s="204"/>
      <c r="I6" s="204"/>
      <c r="J6" s="201"/>
      <c r="K6" s="19"/>
    </row>
    <row r="7" spans="1:11" s="202" customFormat="1" ht="27" x14ac:dyDescent="0.2">
      <c r="A7" s="175" t="s">
        <v>78</v>
      </c>
      <c r="B7" s="176" t="s">
        <v>99</v>
      </c>
      <c r="C7" s="176" t="s">
        <v>299</v>
      </c>
      <c r="D7" s="176" t="s">
        <v>79</v>
      </c>
      <c r="E7" s="176" t="s">
        <v>80</v>
      </c>
      <c r="F7" s="177" t="s">
        <v>81</v>
      </c>
      <c r="G7" s="178" t="s">
        <v>82</v>
      </c>
      <c r="H7" s="179" t="s">
        <v>83</v>
      </c>
      <c r="I7" s="179" t="s">
        <v>84</v>
      </c>
      <c r="J7" s="180" t="s">
        <v>85</v>
      </c>
      <c r="K7" s="178" t="s">
        <v>7</v>
      </c>
    </row>
    <row r="8" spans="1:11" s="202" customFormat="1" ht="14.25" x14ac:dyDescent="0.2">
      <c r="A8" s="14">
        <v>1</v>
      </c>
      <c r="B8" s="14"/>
      <c r="C8" s="12"/>
      <c r="D8" s="17" t="s">
        <v>86</v>
      </c>
      <c r="E8" s="13"/>
      <c r="F8" s="18"/>
      <c r="G8" s="162"/>
      <c r="H8" s="70"/>
      <c r="I8" s="71"/>
      <c r="J8" s="18"/>
      <c r="K8" s="20"/>
    </row>
    <row r="9" spans="1:11" s="202" customFormat="1" ht="14.25" x14ac:dyDescent="0.2">
      <c r="A9" s="14">
        <v>2</v>
      </c>
      <c r="B9" s="14"/>
      <c r="C9" s="12"/>
      <c r="D9" s="17"/>
      <c r="E9" s="13"/>
      <c r="F9" s="18"/>
      <c r="G9" s="162"/>
      <c r="H9" s="70"/>
      <c r="I9" s="71"/>
      <c r="J9" s="18"/>
      <c r="K9" s="20"/>
    </row>
    <row r="10" spans="1:11" s="202" customFormat="1" ht="14.25" x14ac:dyDescent="0.2">
      <c r="A10" s="14">
        <v>3</v>
      </c>
      <c r="B10" s="14"/>
      <c r="C10" s="12"/>
      <c r="D10" s="17"/>
      <c r="E10" s="13"/>
      <c r="F10" s="18"/>
      <c r="G10" s="162"/>
      <c r="H10" s="70"/>
      <c r="I10" s="71"/>
      <c r="J10" s="18"/>
      <c r="K10" s="20"/>
    </row>
    <row r="11" spans="1:11" s="202" customFormat="1" ht="14.25" x14ac:dyDescent="0.2">
      <c r="A11" s="14">
        <v>4</v>
      </c>
      <c r="B11" s="14"/>
      <c r="C11" s="12"/>
      <c r="D11" s="17"/>
      <c r="E11" s="13"/>
      <c r="F11" s="18"/>
      <c r="G11" s="162"/>
      <c r="H11" s="70"/>
      <c r="I11" s="71"/>
      <c r="J11" s="207"/>
      <c r="K11" s="20"/>
    </row>
    <row r="12" spans="1:11" s="202" customFormat="1" ht="14.25" x14ac:dyDescent="0.2">
      <c r="A12" s="14">
        <v>5</v>
      </c>
      <c r="B12" s="14"/>
      <c r="C12" s="12"/>
      <c r="D12" s="17"/>
      <c r="E12" s="13"/>
      <c r="F12" s="18"/>
      <c r="G12" s="162"/>
      <c r="H12" s="70"/>
      <c r="I12" s="71"/>
      <c r="J12" s="207"/>
      <c r="K12" s="20"/>
    </row>
    <row r="13" spans="1:11" s="202" customFormat="1" ht="14.25" x14ac:dyDescent="0.2">
      <c r="A13" s="14">
        <v>6</v>
      </c>
      <c r="B13" s="14"/>
      <c r="C13" s="12"/>
      <c r="D13" s="17"/>
      <c r="E13" s="13"/>
      <c r="F13" s="18"/>
      <c r="G13" s="162"/>
      <c r="H13" s="70"/>
      <c r="I13" s="71"/>
      <c r="J13" s="207"/>
      <c r="K13" s="20"/>
    </row>
    <row r="14" spans="1:11" s="202" customFormat="1" ht="14.25" x14ac:dyDescent="0.2">
      <c r="A14" s="14">
        <v>7</v>
      </c>
      <c r="B14" s="14"/>
      <c r="C14" s="12"/>
      <c r="D14" s="17"/>
      <c r="E14" s="13"/>
      <c r="F14" s="18"/>
      <c r="G14" s="162"/>
      <c r="H14" s="70"/>
      <c r="I14" s="71"/>
      <c r="J14" s="207"/>
      <c r="K14" s="20"/>
    </row>
    <row r="15" spans="1:11" s="202" customFormat="1" ht="14.25" x14ac:dyDescent="0.2">
      <c r="A15" s="14">
        <v>8</v>
      </c>
      <c r="B15" s="14"/>
      <c r="C15" s="12"/>
      <c r="D15" s="17"/>
      <c r="E15" s="13"/>
      <c r="F15" s="18"/>
      <c r="G15" s="162"/>
      <c r="H15" s="70"/>
      <c r="I15" s="71"/>
      <c r="J15" s="207"/>
      <c r="K15" s="20"/>
    </row>
    <row r="16" spans="1:11" s="202" customFormat="1" ht="14.25" x14ac:dyDescent="0.2">
      <c r="A16" s="14">
        <v>9</v>
      </c>
      <c r="B16" s="14"/>
      <c r="C16" s="12"/>
      <c r="D16" s="17"/>
      <c r="E16" s="13"/>
      <c r="F16" s="18"/>
      <c r="G16" s="162"/>
      <c r="H16" s="70"/>
      <c r="I16" s="71"/>
      <c r="J16" s="207"/>
      <c r="K16" s="20"/>
    </row>
    <row r="17" spans="1:11" s="202" customFormat="1" ht="14.25" x14ac:dyDescent="0.2">
      <c r="A17" s="14">
        <v>10</v>
      </c>
      <c r="B17" s="14"/>
      <c r="C17" s="12"/>
      <c r="D17" s="17"/>
      <c r="E17" s="13"/>
      <c r="F17" s="18"/>
      <c r="G17" s="162"/>
      <c r="H17" s="70"/>
      <c r="I17" s="71"/>
      <c r="J17" s="207"/>
      <c r="K17" s="20"/>
    </row>
    <row r="18" spans="1:11" s="202" customFormat="1" ht="14.25" x14ac:dyDescent="0.2">
      <c r="A18" s="14">
        <v>11</v>
      </c>
      <c r="B18" s="14"/>
      <c r="C18" s="12"/>
      <c r="D18" s="17"/>
      <c r="E18" s="13"/>
      <c r="F18" s="18"/>
      <c r="G18" s="162"/>
      <c r="H18" s="70"/>
      <c r="I18" s="71"/>
      <c r="J18" s="207"/>
      <c r="K18" s="20"/>
    </row>
    <row r="19" spans="1:11" s="202" customFormat="1" ht="14.25" x14ac:dyDescent="0.2">
      <c r="A19" s="14">
        <v>12</v>
      </c>
      <c r="B19" s="14"/>
      <c r="C19" s="12"/>
      <c r="D19" s="17"/>
      <c r="E19" s="13"/>
      <c r="F19" s="18"/>
      <c r="G19" s="162"/>
      <c r="H19" s="70"/>
      <c r="I19" s="71"/>
      <c r="J19" s="207"/>
      <c r="K19" s="20"/>
    </row>
    <row r="20" spans="1:11" s="202" customFormat="1" ht="14.25" x14ac:dyDescent="0.2">
      <c r="A20" s="14">
        <v>13</v>
      </c>
      <c r="B20" s="14"/>
      <c r="C20" s="12"/>
      <c r="D20" s="17"/>
      <c r="E20" s="13"/>
      <c r="F20" s="18"/>
      <c r="G20" s="162"/>
      <c r="H20" s="70"/>
      <c r="I20" s="71"/>
      <c r="J20" s="207"/>
      <c r="K20" s="20"/>
    </row>
    <row r="21" spans="1:11" s="202" customFormat="1" ht="14.25" x14ac:dyDescent="0.2">
      <c r="A21" s="14">
        <v>14</v>
      </c>
      <c r="B21" s="14"/>
      <c r="C21" s="12"/>
      <c r="D21" s="17"/>
      <c r="E21" s="13"/>
      <c r="F21" s="18"/>
      <c r="G21" s="162"/>
      <c r="H21" s="70"/>
      <c r="I21" s="71"/>
      <c r="J21" s="207"/>
      <c r="K21" s="20"/>
    </row>
    <row r="22" spans="1:11" s="202" customFormat="1" ht="14.25" x14ac:dyDescent="0.2">
      <c r="A22" s="14">
        <v>15</v>
      </c>
      <c r="B22" s="14"/>
      <c r="C22" s="12"/>
      <c r="D22" s="17"/>
      <c r="E22" s="13"/>
      <c r="F22" s="18"/>
      <c r="G22" s="162"/>
      <c r="H22" s="70"/>
      <c r="I22" s="71"/>
      <c r="J22" s="207"/>
      <c r="K22" s="20"/>
    </row>
    <row r="23" spans="1:11" s="202" customFormat="1" ht="14.25" x14ac:dyDescent="0.2">
      <c r="A23" s="14">
        <v>16</v>
      </c>
      <c r="B23" s="14"/>
      <c r="C23" s="12"/>
      <c r="D23" s="17"/>
      <c r="E23" s="13"/>
      <c r="F23" s="18"/>
      <c r="G23" s="162"/>
      <c r="H23" s="70"/>
      <c r="I23" s="71"/>
      <c r="J23" s="207"/>
      <c r="K23" s="20"/>
    </row>
    <row r="24" spans="1:11" s="202" customFormat="1" ht="14.25" x14ac:dyDescent="0.2">
      <c r="A24" s="14">
        <v>17</v>
      </c>
      <c r="B24" s="14"/>
      <c r="C24" s="12"/>
      <c r="D24" s="17"/>
      <c r="E24" s="13"/>
      <c r="F24" s="18"/>
      <c r="G24" s="162"/>
      <c r="H24" s="70"/>
      <c r="I24" s="71"/>
      <c r="J24" s="207"/>
      <c r="K24" s="20"/>
    </row>
    <row r="25" spans="1:11" s="202" customFormat="1" ht="14.25" x14ac:dyDescent="0.2">
      <c r="A25" s="14">
        <v>18</v>
      </c>
      <c r="B25" s="14"/>
      <c r="C25" s="12"/>
      <c r="D25" s="17"/>
      <c r="E25" s="13"/>
      <c r="F25" s="18"/>
      <c r="G25" s="162"/>
      <c r="H25" s="70"/>
      <c r="I25" s="71"/>
      <c r="J25" s="207"/>
      <c r="K25" s="20"/>
    </row>
    <row r="26" spans="1:11" s="202" customFormat="1" ht="14.25" x14ac:dyDescent="0.2">
      <c r="A26" s="14">
        <v>19</v>
      </c>
      <c r="B26" s="14"/>
      <c r="C26" s="12"/>
      <c r="D26" s="17"/>
      <c r="E26" s="13"/>
      <c r="F26" s="18"/>
      <c r="G26" s="162"/>
      <c r="H26" s="70"/>
      <c r="I26" s="71"/>
      <c r="J26" s="207"/>
      <c r="K26" s="20"/>
    </row>
    <row r="27" spans="1:11" s="202" customFormat="1" ht="14.25" x14ac:dyDescent="0.2">
      <c r="A27" s="14">
        <v>20</v>
      </c>
      <c r="B27" s="14"/>
      <c r="C27" s="12"/>
      <c r="D27" s="17"/>
      <c r="E27" s="13"/>
      <c r="F27" s="18"/>
      <c r="G27" s="162"/>
      <c r="H27" s="70"/>
      <c r="I27" s="71"/>
      <c r="J27" s="207"/>
      <c r="K27" s="20"/>
    </row>
    <row r="28" spans="1:11" s="202" customFormat="1" ht="14.25" x14ac:dyDescent="0.2">
      <c r="A28" s="14">
        <v>21</v>
      </c>
      <c r="B28" s="14"/>
      <c r="C28" s="12"/>
      <c r="D28" s="17"/>
      <c r="E28" s="13"/>
      <c r="F28" s="18"/>
      <c r="G28" s="162"/>
      <c r="H28" s="70"/>
      <c r="I28" s="71"/>
      <c r="J28" s="207"/>
      <c r="K28" s="20"/>
    </row>
    <row r="29" spans="1:11" s="202" customFormat="1" ht="14.25" x14ac:dyDescent="0.2">
      <c r="A29" s="14">
        <v>22</v>
      </c>
      <c r="B29" s="14"/>
      <c r="C29" s="12"/>
      <c r="D29" s="17"/>
      <c r="E29" s="13"/>
      <c r="F29" s="18"/>
      <c r="G29" s="163"/>
      <c r="H29" s="70"/>
      <c r="I29" s="71"/>
      <c r="J29" s="207"/>
      <c r="K29" s="20"/>
    </row>
    <row r="30" spans="1:11" s="202" customFormat="1" ht="14.25" x14ac:dyDescent="0.2">
      <c r="A30" s="14">
        <v>23</v>
      </c>
      <c r="B30" s="14"/>
      <c r="C30" s="12"/>
      <c r="D30" s="17"/>
      <c r="E30" s="13"/>
      <c r="F30" s="18"/>
      <c r="G30" s="163"/>
      <c r="H30" s="71"/>
      <c r="I30" s="71"/>
      <c r="J30" s="207"/>
      <c r="K30" s="20"/>
    </row>
    <row r="31" spans="1:11" s="202" customFormat="1" ht="14.25" x14ac:dyDescent="0.2">
      <c r="A31" s="14">
        <v>24</v>
      </c>
      <c r="B31" s="14"/>
      <c r="C31" s="12"/>
      <c r="D31" s="17"/>
      <c r="E31" s="13"/>
      <c r="F31" s="18"/>
      <c r="G31" s="163"/>
      <c r="H31" s="70"/>
      <c r="I31" s="71"/>
      <c r="J31" s="207"/>
      <c r="K31" s="20"/>
    </row>
    <row r="32" spans="1:11" s="202" customFormat="1" ht="14.25" x14ac:dyDescent="0.2">
      <c r="A32" s="14">
        <v>25</v>
      </c>
      <c r="B32" s="14"/>
      <c r="C32" s="12"/>
      <c r="D32" s="17"/>
      <c r="E32" s="13"/>
      <c r="F32" s="18"/>
      <c r="G32" s="162"/>
      <c r="H32" s="70"/>
      <c r="I32" s="71"/>
      <c r="J32" s="207"/>
      <c r="K32" s="20"/>
    </row>
    <row r="33" spans="1:11" s="202" customFormat="1" ht="14.25" x14ac:dyDescent="0.2">
      <c r="A33" s="14">
        <v>26</v>
      </c>
      <c r="B33" s="14"/>
      <c r="C33" s="12"/>
      <c r="D33" s="17"/>
      <c r="E33" s="13"/>
      <c r="F33" s="18"/>
      <c r="G33" s="163"/>
      <c r="H33" s="70"/>
      <c r="I33" s="71"/>
      <c r="J33" s="207"/>
      <c r="K33" s="20"/>
    </row>
    <row r="34" spans="1:11" s="202" customFormat="1" ht="14.25" x14ac:dyDescent="0.2">
      <c r="A34" s="14">
        <v>27</v>
      </c>
      <c r="B34" s="14"/>
      <c r="C34" s="12"/>
      <c r="D34" s="17"/>
      <c r="E34" s="13"/>
      <c r="F34" s="18"/>
      <c r="G34" s="163"/>
      <c r="H34" s="70"/>
      <c r="I34" s="71"/>
      <c r="J34" s="207"/>
      <c r="K34" s="20"/>
    </row>
    <row r="35" spans="1:11" s="202" customFormat="1" ht="14.25" x14ac:dyDescent="0.2">
      <c r="A35" s="14">
        <v>28</v>
      </c>
      <c r="B35" s="14"/>
      <c r="C35" s="12"/>
      <c r="D35" s="17"/>
      <c r="E35" s="13"/>
      <c r="F35" s="18"/>
      <c r="G35" s="163"/>
      <c r="H35" s="70"/>
      <c r="I35" s="71"/>
      <c r="J35" s="207"/>
      <c r="K35" s="20"/>
    </row>
    <row r="36" spans="1:11" s="202" customFormat="1" ht="14.25" x14ac:dyDescent="0.2">
      <c r="A36" s="14">
        <v>29</v>
      </c>
      <c r="B36" s="14"/>
      <c r="C36" s="12"/>
      <c r="D36" s="17"/>
      <c r="E36" s="13"/>
      <c r="F36" s="18"/>
      <c r="G36" s="163"/>
      <c r="H36" s="70"/>
      <c r="I36" s="71"/>
      <c r="J36" s="207"/>
      <c r="K36" s="20"/>
    </row>
    <row r="37" spans="1:11" s="202" customFormat="1" ht="14.25" x14ac:dyDescent="0.2">
      <c r="A37" s="14">
        <v>30</v>
      </c>
      <c r="B37" s="14"/>
      <c r="C37" s="12"/>
      <c r="D37" s="17"/>
      <c r="E37" s="13"/>
      <c r="F37" s="18"/>
      <c r="G37" s="163"/>
      <c r="H37" s="71"/>
      <c r="I37" s="71"/>
      <c r="J37" s="207"/>
      <c r="K37" s="20"/>
    </row>
    <row r="38" spans="1:11" s="202" customFormat="1" ht="14.25" x14ac:dyDescent="0.2">
      <c r="A38" s="14">
        <v>31</v>
      </c>
      <c r="B38" s="14"/>
      <c r="C38" s="12"/>
      <c r="D38" s="17"/>
      <c r="E38" s="13"/>
      <c r="F38" s="18"/>
      <c r="G38" s="163"/>
      <c r="H38" s="70"/>
      <c r="I38" s="71"/>
      <c r="J38" s="207"/>
      <c r="K38" s="20"/>
    </row>
    <row r="39" spans="1:11" s="202" customFormat="1" ht="14.25" x14ac:dyDescent="0.2">
      <c r="A39" s="14">
        <v>32</v>
      </c>
      <c r="B39" s="14"/>
      <c r="C39" s="12"/>
      <c r="D39" s="17"/>
      <c r="E39" s="13"/>
      <c r="F39" s="18"/>
      <c r="G39" s="163"/>
      <c r="H39" s="70"/>
      <c r="I39" s="71"/>
      <c r="J39" s="207"/>
      <c r="K39" s="20"/>
    </row>
    <row r="40" spans="1:11" s="202" customFormat="1" ht="14.25" x14ac:dyDescent="0.2">
      <c r="A40" s="14">
        <v>33</v>
      </c>
      <c r="B40" s="14"/>
      <c r="C40" s="12"/>
      <c r="D40" s="17"/>
      <c r="E40" s="13"/>
      <c r="F40" s="18"/>
      <c r="G40" s="163"/>
      <c r="H40" s="70"/>
      <c r="I40" s="71"/>
      <c r="J40" s="207"/>
      <c r="K40" s="20"/>
    </row>
    <row r="41" spans="1:11" s="202" customFormat="1" ht="14.25" x14ac:dyDescent="0.2">
      <c r="A41" s="14">
        <v>34</v>
      </c>
      <c r="B41" s="14"/>
      <c r="C41" s="12"/>
      <c r="D41" s="17"/>
      <c r="E41" s="13"/>
      <c r="F41" s="18"/>
      <c r="G41" s="163"/>
      <c r="H41" s="70"/>
      <c r="I41" s="71"/>
      <c r="J41" s="207"/>
      <c r="K41" s="20"/>
    </row>
    <row r="42" spans="1:11" s="202" customFormat="1" ht="14.25" x14ac:dyDescent="0.2">
      <c r="A42" s="14">
        <v>35</v>
      </c>
      <c r="B42" s="14"/>
      <c r="C42" s="12"/>
      <c r="D42" s="17"/>
      <c r="E42" s="13"/>
      <c r="F42" s="18"/>
      <c r="G42" s="163"/>
      <c r="H42" s="70"/>
      <c r="I42" s="71"/>
      <c r="J42" s="207"/>
      <c r="K42" s="20"/>
    </row>
    <row r="43" spans="1:11" s="202" customFormat="1" ht="14.25" x14ac:dyDescent="0.2">
      <c r="A43" s="14">
        <v>36</v>
      </c>
      <c r="B43" s="14"/>
      <c r="C43" s="12"/>
      <c r="D43" s="17"/>
      <c r="E43" s="13"/>
      <c r="F43" s="18"/>
      <c r="G43" s="163"/>
      <c r="H43" s="70"/>
      <c r="I43" s="71"/>
      <c r="J43" s="207"/>
      <c r="K43" s="20"/>
    </row>
    <row r="44" spans="1:11" s="202" customFormat="1" ht="14.25" x14ac:dyDescent="0.2">
      <c r="A44" s="14">
        <v>37</v>
      </c>
      <c r="B44" s="14"/>
      <c r="C44" s="12"/>
      <c r="D44" s="17"/>
      <c r="E44" s="13"/>
      <c r="F44" s="18"/>
      <c r="G44" s="163"/>
      <c r="H44" s="70"/>
      <c r="I44" s="71"/>
      <c r="J44" s="207"/>
      <c r="K44" s="20"/>
    </row>
    <row r="45" spans="1:11" s="202" customFormat="1" ht="14.25" x14ac:dyDescent="0.2">
      <c r="A45" s="14">
        <v>38</v>
      </c>
      <c r="B45" s="14"/>
      <c r="C45" s="12"/>
      <c r="D45" s="17"/>
      <c r="E45" s="13"/>
      <c r="F45" s="18"/>
      <c r="G45" s="163"/>
      <c r="H45" s="70"/>
      <c r="I45" s="71"/>
      <c r="J45" s="207"/>
      <c r="K45" s="20"/>
    </row>
    <row r="46" spans="1:11" s="202" customFormat="1" ht="14.25" x14ac:dyDescent="0.2">
      <c r="A46" s="14">
        <v>39</v>
      </c>
      <c r="B46" s="14"/>
      <c r="C46" s="12"/>
      <c r="D46" s="17"/>
      <c r="E46" s="13"/>
      <c r="F46" s="18"/>
      <c r="G46" s="163"/>
      <c r="H46" s="71"/>
      <c r="I46" s="71"/>
      <c r="J46" s="207"/>
      <c r="K46" s="20"/>
    </row>
    <row r="47" spans="1:11" s="202" customFormat="1" ht="14.25" x14ac:dyDescent="0.2">
      <c r="A47" s="14">
        <v>40</v>
      </c>
      <c r="B47" s="14"/>
      <c r="C47" s="12"/>
      <c r="D47" s="17"/>
      <c r="E47" s="13"/>
      <c r="F47" s="18"/>
      <c r="G47" s="163"/>
      <c r="H47" s="70"/>
      <c r="I47" s="71"/>
      <c r="J47" s="207"/>
      <c r="K47" s="20"/>
    </row>
    <row r="48" spans="1:11" s="202" customFormat="1" ht="14.25" x14ac:dyDescent="0.2">
      <c r="A48" s="14">
        <v>41</v>
      </c>
      <c r="B48" s="14"/>
      <c r="C48" s="12"/>
      <c r="D48" s="17"/>
      <c r="E48" s="13"/>
      <c r="F48" s="18"/>
      <c r="G48" s="163"/>
      <c r="H48" s="71"/>
      <c r="I48" s="71"/>
      <c r="J48" s="208"/>
      <c r="K48" s="21"/>
    </row>
    <row r="49" spans="1:11" s="202" customFormat="1" ht="14.25" x14ac:dyDescent="0.2">
      <c r="A49" s="14">
        <v>42</v>
      </c>
      <c r="B49" s="14"/>
      <c r="C49" s="12"/>
      <c r="D49" s="17"/>
      <c r="E49" s="13"/>
      <c r="F49" s="18"/>
      <c r="G49" s="163"/>
      <c r="H49" s="70"/>
      <c r="I49" s="71"/>
      <c r="J49" s="208"/>
      <c r="K49" s="21"/>
    </row>
    <row r="50" spans="1:11" s="202" customFormat="1" ht="14.25" x14ac:dyDescent="0.2">
      <c r="A50" s="14">
        <v>43</v>
      </c>
      <c r="B50" s="14"/>
      <c r="C50" s="12"/>
      <c r="D50" s="17"/>
      <c r="E50" s="13"/>
      <c r="F50" s="18"/>
      <c r="G50" s="163"/>
      <c r="H50" s="70"/>
      <c r="I50" s="71"/>
      <c r="J50" s="208"/>
      <c r="K50" s="21"/>
    </row>
    <row r="51" spans="1:11" s="202" customFormat="1" ht="14.25" x14ac:dyDescent="0.2">
      <c r="A51" s="14">
        <v>44</v>
      </c>
      <c r="B51" s="14"/>
      <c r="C51" s="12"/>
      <c r="D51" s="17"/>
      <c r="E51" s="13"/>
      <c r="F51" s="18"/>
      <c r="G51" s="163"/>
      <c r="H51" s="71"/>
      <c r="I51" s="71"/>
      <c r="J51" s="208"/>
      <c r="K51" s="21"/>
    </row>
    <row r="52" spans="1:11" s="202" customFormat="1" ht="14.25" x14ac:dyDescent="0.2">
      <c r="A52" s="14">
        <v>45</v>
      </c>
      <c r="B52" s="14"/>
      <c r="C52" s="12"/>
      <c r="D52" s="17"/>
      <c r="E52" s="13"/>
      <c r="F52" s="18"/>
      <c r="G52" s="163"/>
      <c r="H52" s="71"/>
      <c r="I52" s="71"/>
      <c r="J52" s="208"/>
      <c r="K52" s="21"/>
    </row>
    <row r="53" spans="1:11" s="202" customFormat="1" ht="14.25" x14ac:dyDescent="0.2">
      <c r="A53" s="14">
        <v>46</v>
      </c>
      <c r="B53" s="14"/>
      <c r="C53" s="12"/>
      <c r="D53" s="17"/>
      <c r="E53" s="13"/>
      <c r="F53" s="18"/>
      <c r="G53" s="163"/>
      <c r="H53" s="71"/>
      <c r="I53" s="71"/>
      <c r="J53" s="208"/>
      <c r="K53" s="21"/>
    </row>
    <row r="54" spans="1:11" s="202" customFormat="1" ht="14.25" x14ac:dyDescent="0.2">
      <c r="A54" s="14">
        <v>47</v>
      </c>
      <c r="B54" s="14"/>
      <c r="C54" s="12"/>
      <c r="D54" s="17"/>
      <c r="E54" s="13"/>
      <c r="F54" s="18"/>
      <c r="G54" s="163"/>
      <c r="H54" s="71"/>
      <c r="I54" s="71"/>
      <c r="J54" s="208"/>
      <c r="K54" s="21"/>
    </row>
    <row r="55" spans="1:11" s="202" customFormat="1" ht="14.25" x14ac:dyDescent="0.2">
      <c r="A55" s="14">
        <v>48</v>
      </c>
      <c r="B55" s="14"/>
      <c r="C55" s="12"/>
      <c r="D55" s="17"/>
      <c r="E55" s="13"/>
      <c r="F55" s="18"/>
      <c r="G55" s="163"/>
      <c r="H55" s="70"/>
      <c r="I55" s="71"/>
      <c r="J55" s="208"/>
      <c r="K55" s="21"/>
    </row>
    <row r="56" spans="1:11" s="202" customFormat="1" ht="14.25" x14ac:dyDescent="0.2">
      <c r="A56" s="14">
        <v>49</v>
      </c>
      <c r="B56" s="14"/>
      <c r="C56" s="12"/>
      <c r="D56" s="17"/>
      <c r="E56" s="13"/>
      <c r="F56" s="18"/>
      <c r="G56" s="161"/>
      <c r="H56" s="71"/>
      <c r="I56" s="71"/>
      <c r="J56" s="208"/>
      <c r="K56" s="21"/>
    </row>
    <row r="57" spans="1:11" s="202" customFormat="1" ht="14.25" x14ac:dyDescent="0.2">
      <c r="A57" s="14">
        <v>50</v>
      </c>
      <c r="B57" s="14"/>
      <c r="C57" s="12"/>
      <c r="D57" s="17"/>
      <c r="E57" s="13"/>
      <c r="F57" s="18"/>
      <c r="G57" s="161"/>
      <c r="H57" s="71"/>
      <c r="I57" s="71"/>
      <c r="J57" s="208"/>
      <c r="K57" s="21"/>
    </row>
    <row r="58" spans="1:11" s="202" customFormat="1" thickBot="1" x14ac:dyDescent="0.25">
      <c r="A58" s="60"/>
      <c r="B58" s="60"/>
      <c r="C58" s="60"/>
      <c r="D58" s="60"/>
      <c r="E58" s="61"/>
      <c r="F58" s="62"/>
      <c r="G58" s="159"/>
      <c r="H58" s="72"/>
      <c r="I58" s="72"/>
      <c r="J58" s="209"/>
      <c r="K58" s="63"/>
    </row>
    <row r="59" spans="1:11" s="202" customFormat="1" thickBot="1" x14ac:dyDescent="0.25">
      <c r="A59" s="64"/>
      <c r="B59" s="65"/>
      <c r="C59" s="210" t="s">
        <v>87</v>
      </c>
      <c r="D59" s="210"/>
      <c r="E59" s="210"/>
      <c r="F59" s="211">
        <f>SUM(F8:F58)</f>
        <v>0</v>
      </c>
      <c r="G59" s="212"/>
      <c r="H59" s="73"/>
      <c r="I59" s="73" t="s">
        <v>88</v>
      </c>
      <c r="J59" s="211">
        <f>SUM(J8:J58)</f>
        <v>0</v>
      </c>
      <c r="K59" s="66"/>
    </row>
    <row r="60" spans="1:11" s="202" customFormat="1" ht="14.25" x14ac:dyDescent="0.2">
      <c r="A60" s="213"/>
      <c r="B60" s="213"/>
      <c r="C60" s="203"/>
      <c r="D60" s="203"/>
      <c r="E60" s="203"/>
      <c r="F60" s="203"/>
      <c r="G60" s="203"/>
      <c r="H60" s="204"/>
      <c r="I60" s="214"/>
      <c r="J60" s="201"/>
      <c r="K60" s="19"/>
    </row>
    <row r="61" spans="1:11" s="202" customFormat="1" ht="14.25" x14ac:dyDescent="0.2">
      <c r="A61" s="213"/>
      <c r="B61" s="213"/>
      <c r="C61" s="215" t="s">
        <v>89</v>
      </c>
      <c r="D61" s="216"/>
      <c r="E61" s="203"/>
      <c r="F61" s="203"/>
      <c r="G61" s="203"/>
      <c r="H61" s="204"/>
      <c r="I61" s="214"/>
      <c r="J61" s="201"/>
      <c r="K61" s="19"/>
    </row>
    <row r="62" spans="1:11" s="202" customFormat="1" ht="14.25" x14ac:dyDescent="0.2">
      <c r="A62" s="213"/>
      <c r="B62" s="213"/>
      <c r="C62" s="203" t="s">
        <v>90</v>
      </c>
      <c r="D62" s="217">
        <v>0</v>
      </c>
      <c r="E62" s="203"/>
      <c r="F62" s="203"/>
      <c r="G62" s="203"/>
      <c r="H62" s="204"/>
      <c r="I62" s="214"/>
      <c r="J62" s="201"/>
      <c r="K62" s="19"/>
    </row>
    <row r="63" spans="1:11" s="202" customFormat="1" ht="14.25" x14ac:dyDescent="0.2">
      <c r="A63" s="213"/>
      <c r="B63" s="213"/>
      <c r="C63" s="203" t="s">
        <v>91</v>
      </c>
      <c r="D63" s="218">
        <f>SUMIFS(J8:J58,G8:G58,"CO 2",D8:D58,"Approved")</f>
        <v>0</v>
      </c>
      <c r="E63" s="203"/>
      <c r="F63" s="203"/>
      <c r="G63" s="203"/>
      <c r="H63" s="204"/>
      <c r="I63" s="214"/>
      <c r="J63" s="201"/>
      <c r="K63" s="19"/>
    </row>
    <row r="64" spans="1:11" s="202" customFormat="1" ht="14.25" x14ac:dyDescent="0.2">
      <c r="A64" s="213"/>
      <c r="B64" s="213"/>
      <c r="C64" s="203" t="s">
        <v>92</v>
      </c>
      <c r="D64" s="218">
        <f>SUMIFS(J8:J58,G8:G58,"CO 3",D8:D58,"Approved")</f>
        <v>0</v>
      </c>
      <c r="E64" s="203"/>
      <c r="F64" s="203"/>
      <c r="G64" s="203"/>
      <c r="H64" s="204"/>
      <c r="I64" s="214"/>
      <c r="J64" s="201"/>
      <c r="K64" s="19"/>
    </row>
    <row r="65" spans="1:11" s="202" customFormat="1" ht="14.25" x14ac:dyDescent="0.2">
      <c r="A65" s="213"/>
      <c r="B65" s="213"/>
      <c r="C65" s="219" t="s">
        <v>93</v>
      </c>
      <c r="D65" s="218">
        <f>SUMIFS(J8:J58,G8:G58,"CO 4",D8:D58,"Approved")</f>
        <v>0</v>
      </c>
      <c r="E65" s="203"/>
      <c r="F65" s="203"/>
      <c r="G65" s="203"/>
      <c r="H65" s="204"/>
      <c r="I65" s="214"/>
      <c r="J65" s="201"/>
      <c r="K65" s="19"/>
    </row>
    <row r="66" spans="1:11" s="202" customFormat="1" ht="14.25" x14ac:dyDescent="0.2">
      <c r="A66" s="213"/>
      <c r="B66" s="213"/>
      <c r="C66" s="220" t="s">
        <v>94</v>
      </c>
      <c r="D66" s="218">
        <f>SUMIFS(J8:J58,G8:G58,"CO 5",D8:D58,"Approved")</f>
        <v>0</v>
      </c>
      <c r="E66" s="203"/>
      <c r="F66" s="203"/>
      <c r="G66" s="203"/>
      <c r="H66" s="204"/>
      <c r="I66" s="214"/>
      <c r="J66" s="201"/>
      <c r="K66" s="19"/>
    </row>
    <row r="67" spans="1:11" s="202" customFormat="1" ht="14.25" x14ac:dyDescent="0.2">
      <c r="A67" s="213"/>
      <c r="B67" s="213"/>
      <c r="C67" s="220" t="s">
        <v>95</v>
      </c>
      <c r="D67" s="218">
        <f>SUMIFS(J8:J58,G8:G58,"CO 6",D8:D58,"Approved")</f>
        <v>0</v>
      </c>
      <c r="E67" s="203"/>
      <c r="F67" s="203"/>
      <c r="G67" s="203"/>
      <c r="H67" s="204"/>
      <c r="I67" s="214"/>
      <c r="J67" s="221"/>
      <c r="K67" s="222"/>
    </row>
    <row r="68" spans="1:11" s="202" customFormat="1" ht="14.25" x14ac:dyDescent="0.2">
      <c r="A68" s="213"/>
      <c r="B68" s="213"/>
      <c r="C68" s="220" t="s">
        <v>101</v>
      </c>
      <c r="D68" s="218">
        <f>SUMIFS(J8:J58,G8:G58,"CO 7",D8:D58,"Approved")</f>
        <v>0</v>
      </c>
      <c r="E68" s="203"/>
      <c r="F68" s="203"/>
      <c r="G68" s="203"/>
      <c r="H68" s="204"/>
      <c r="I68" s="214"/>
      <c r="J68" s="221"/>
      <c r="K68" s="222"/>
    </row>
    <row r="69" spans="1:11" s="202" customFormat="1" ht="14.25" x14ac:dyDescent="0.2">
      <c r="A69" s="213"/>
      <c r="B69" s="213"/>
      <c r="C69" s="223" t="s">
        <v>96</v>
      </c>
      <c r="D69" s="224">
        <f>SUM(D61:D68)</f>
        <v>0</v>
      </c>
      <c r="E69" s="203"/>
      <c r="F69" s="203"/>
      <c r="G69" s="203"/>
      <c r="H69" s="204"/>
      <c r="I69" s="214"/>
      <c r="J69" s="221"/>
      <c r="K69" s="222"/>
    </row>
    <row r="70" spans="1:11" s="202" customFormat="1" ht="14.25" x14ac:dyDescent="0.2">
      <c r="A70" s="213"/>
      <c r="B70" s="213"/>
      <c r="C70" s="225" t="s">
        <v>100</v>
      </c>
      <c r="D70" s="226">
        <f>SUMIF(D8:D58,"Pending Approval",F8:F58)</f>
        <v>0</v>
      </c>
      <c r="E70" s="203"/>
      <c r="F70" s="203"/>
      <c r="G70" s="203"/>
      <c r="H70" s="204"/>
      <c r="I70" s="214"/>
      <c r="J70" s="221"/>
      <c r="K70" s="222"/>
    </row>
    <row r="71" spans="1:11" s="202" customFormat="1" ht="14.25" x14ac:dyDescent="0.2">
      <c r="A71" s="213"/>
      <c r="B71" s="213"/>
      <c r="C71" s="225" t="s">
        <v>97</v>
      </c>
      <c r="D71" s="226">
        <f>SUM(D69:D70)</f>
        <v>0</v>
      </c>
      <c r="E71" s="203"/>
      <c r="F71" s="203"/>
      <c r="G71" s="203"/>
      <c r="H71" s="204"/>
      <c r="I71" s="214"/>
      <c r="J71" s="221"/>
      <c r="K71" s="222"/>
    </row>
    <row r="72" spans="1:11" s="202" customFormat="1" ht="14.25" x14ac:dyDescent="0.2">
      <c r="A72" s="227"/>
      <c r="B72" s="227"/>
      <c r="C72" s="227"/>
      <c r="D72" s="203"/>
      <c r="E72" s="203"/>
      <c r="F72" s="203"/>
      <c r="G72" s="203"/>
      <c r="H72" s="204"/>
      <c r="I72" s="204"/>
      <c r="J72" s="221"/>
      <c r="K72" s="222"/>
    </row>
    <row r="73" spans="1:11" s="202" customFormat="1" ht="15" customHeight="1" x14ac:dyDescent="0.2">
      <c r="A73" s="228"/>
      <c r="B73" s="160" t="s">
        <v>86</v>
      </c>
      <c r="C73" s="229"/>
      <c r="D73" s="203"/>
      <c r="E73" s="203"/>
      <c r="F73" s="203"/>
      <c r="G73" s="230"/>
      <c r="H73" s="204"/>
      <c r="I73" s="231"/>
      <c r="J73" s="222"/>
    </row>
    <row r="74" spans="1:11" s="202" customFormat="1" ht="15" customHeight="1" x14ac:dyDescent="0.2">
      <c r="A74" s="232"/>
      <c r="B74" s="160" t="s">
        <v>98</v>
      </c>
      <c r="C74" s="229"/>
      <c r="D74" s="203"/>
      <c r="E74" s="203"/>
      <c r="F74" s="203"/>
      <c r="G74" s="230"/>
      <c r="H74" s="204"/>
      <c r="I74" s="231"/>
      <c r="J74" s="222"/>
    </row>
    <row r="75" spans="1:11" s="202" customFormat="1" ht="15" customHeight="1" x14ac:dyDescent="0.2">
      <c r="A75" s="233"/>
      <c r="B75" s="160" t="s">
        <v>327</v>
      </c>
      <c r="C75" s="229"/>
      <c r="G75" s="234"/>
      <c r="H75" s="235"/>
      <c r="I75" s="231"/>
      <c r="J75" s="222"/>
    </row>
    <row r="76" spans="1:11" s="202" customFormat="1" ht="15" customHeight="1" x14ac:dyDescent="0.2">
      <c r="A76" s="236"/>
      <c r="B76" s="160" t="s">
        <v>326</v>
      </c>
      <c r="C76" s="229"/>
      <c r="G76" s="234"/>
      <c r="H76" s="235"/>
      <c r="I76" s="231"/>
      <c r="J76" s="222"/>
    </row>
    <row r="77" spans="1:11" s="202" customFormat="1" ht="14.25" x14ac:dyDescent="0.2">
      <c r="H77" s="235"/>
      <c r="I77" s="235"/>
      <c r="J77" s="221"/>
      <c r="K77" s="222"/>
    </row>
    <row r="78" spans="1:11" s="202" customFormat="1" ht="14.25" x14ac:dyDescent="0.2">
      <c r="H78" s="235"/>
      <c r="I78" s="235"/>
      <c r="J78" s="221"/>
      <c r="K78" s="222"/>
    </row>
  </sheetData>
  <mergeCells count="1">
    <mergeCell ref="A5:D5"/>
  </mergeCells>
  <dataValidations count="1">
    <dataValidation type="list" allowBlank="1" showInputMessage="1" showErrorMessage="1" sqref="D8:D57" xr:uid="{00000000-0002-0000-0200-000000000000}">
      <formula1>$B$73:$B$76</formula1>
    </dataValidation>
  </dataValidations>
  <pageMargins left="0.25" right="0.25" top="0.75" bottom="0.75" header="0.3" footer="0.3"/>
  <pageSetup scale="62" orientation="landscape" r:id="rId1"/>
  <headerFooter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1"/>
  <sheetViews>
    <sheetView zoomScale="80" zoomScaleNormal="80" workbookViewId="0">
      <selection activeCell="F5" sqref="F5"/>
    </sheetView>
  </sheetViews>
  <sheetFormatPr defaultRowHeight="15" x14ac:dyDescent="0.25"/>
  <cols>
    <col min="1" max="1" width="7.140625" customWidth="1"/>
    <col min="2" max="2" width="19" customWidth="1"/>
    <col min="3" max="3" width="86.5703125" customWidth="1"/>
    <col min="4" max="4" width="1.7109375" customWidth="1"/>
    <col min="5" max="6" width="10.7109375" customWidth="1"/>
    <col min="7" max="7" width="15.7109375" customWidth="1"/>
    <col min="8" max="8" width="20.28515625" customWidth="1"/>
  </cols>
  <sheetData>
    <row r="1" spans="1:8" ht="59.25" customHeight="1" x14ac:dyDescent="0.25">
      <c r="G1" s="195"/>
      <c r="H1" s="239" t="s">
        <v>102</v>
      </c>
    </row>
    <row r="2" spans="1:8" ht="17.25" customHeight="1" x14ac:dyDescent="0.25">
      <c r="A2" s="165"/>
      <c r="G2" s="67"/>
      <c r="H2" s="67"/>
    </row>
    <row r="3" spans="1:8" ht="17.25" customHeight="1" x14ac:dyDescent="0.25">
      <c r="B3" s="68" t="s">
        <v>304</v>
      </c>
      <c r="C3" s="166" t="str">
        <f>'Internal Cost Tracking-Risk Log'!A4</f>
        <v>Job #xxxxx - PROJECT NAME</v>
      </c>
      <c r="G3" s="67"/>
      <c r="H3" s="67"/>
    </row>
    <row r="4" spans="1:8" ht="12" customHeight="1" x14ac:dyDescent="0.3">
      <c r="A4" s="55"/>
      <c r="B4" s="54"/>
      <c r="C4" s="23"/>
      <c r="D4" s="23"/>
      <c r="E4" s="23"/>
      <c r="F4" s="23"/>
      <c r="G4" s="23"/>
    </row>
    <row r="5" spans="1:8" ht="15.75" x14ac:dyDescent="0.25">
      <c r="A5" s="51"/>
      <c r="B5" s="68" t="s">
        <v>117</v>
      </c>
      <c r="C5" s="167" t="e">
        <f>VLOOKUP(F5,'Owner CCD'!A8:C57,3)</f>
        <v>#N/A</v>
      </c>
      <c r="D5" s="23"/>
      <c r="E5" s="24" t="s">
        <v>114</v>
      </c>
      <c r="F5" s="25"/>
      <c r="G5" s="24" t="s">
        <v>103</v>
      </c>
      <c r="H5" s="26"/>
    </row>
    <row r="6" spans="1:8" ht="15.75" x14ac:dyDescent="0.25">
      <c r="A6" s="51"/>
      <c r="B6" s="130"/>
      <c r="C6" s="131"/>
      <c r="D6" s="23"/>
      <c r="E6" s="24"/>
      <c r="F6" s="132"/>
      <c r="G6" s="24"/>
      <c r="H6" s="133"/>
    </row>
    <row r="7" spans="1:8" ht="15.75" x14ac:dyDescent="0.25">
      <c r="A7" s="51"/>
      <c r="B7" s="68" t="s">
        <v>299</v>
      </c>
      <c r="C7" s="168"/>
      <c r="D7" s="134"/>
      <c r="E7" s="134"/>
      <c r="F7" s="134"/>
      <c r="G7" s="134"/>
      <c r="H7" s="134"/>
    </row>
    <row r="8" spans="1:8" ht="15.75" x14ac:dyDescent="0.25">
      <c r="A8" s="51"/>
      <c r="B8" s="130"/>
      <c r="C8" s="134"/>
      <c r="D8" s="134"/>
      <c r="E8" s="134"/>
      <c r="F8" s="134"/>
      <c r="G8" s="134"/>
      <c r="H8" s="134"/>
    </row>
    <row r="9" spans="1:8" ht="15.75" x14ac:dyDescent="0.25">
      <c r="A9" s="23"/>
      <c r="B9" s="23"/>
      <c r="C9" s="23"/>
      <c r="D9" s="23"/>
      <c r="E9" s="27" t="s">
        <v>88</v>
      </c>
      <c r="F9" s="23"/>
      <c r="G9" s="23"/>
    </row>
    <row r="10" spans="1:8" x14ac:dyDescent="0.25">
      <c r="A10" s="268" t="s">
        <v>116</v>
      </c>
      <c r="B10" s="181"/>
      <c r="C10" s="182"/>
      <c r="D10" s="182"/>
      <c r="E10" s="183"/>
      <c r="F10" s="183"/>
      <c r="G10" s="184"/>
      <c r="H10" s="185"/>
    </row>
    <row r="11" spans="1:8" ht="30" x14ac:dyDescent="0.25">
      <c r="A11" s="269"/>
      <c r="B11" s="186" t="s">
        <v>115</v>
      </c>
      <c r="C11" s="187" t="s">
        <v>104</v>
      </c>
      <c r="D11" s="187"/>
      <c r="E11" s="187" t="s">
        <v>105</v>
      </c>
      <c r="F11" s="187" t="s">
        <v>106</v>
      </c>
      <c r="G11" s="188" t="s">
        <v>107</v>
      </c>
      <c r="H11" s="189" t="s">
        <v>108</v>
      </c>
    </row>
    <row r="12" spans="1:8" x14ac:dyDescent="0.25">
      <c r="A12" s="75"/>
      <c r="B12" s="48"/>
      <c r="C12" s="53"/>
      <c r="D12" s="28"/>
      <c r="E12" s="29"/>
      <c r="F12" s="33"/>
      <c r="G12" s="34"/>
      <c r="H12" s="35"/>
    </row>
    <row r="13" spans="1:8" x14ac:dyDescent="0.25">
      <c r="A13" s="75">
        <v>1</v>
      </c>
      <c r="B13" s="52"/>
      <c r="C13" s="50"/>
      <c r="D13" s="28"/>
      <c r="E13" s="32"/>
      <c r="F13" s="33"/>
      <c r="G13" s="34"/>
      <c r="H13" s="35">
        <f>G13*F13</f>
        <v>0</v>
      </c>
    </row>
    <row r="14" spans="1:8" x14ac:dyDescent="0.25">
      <c r="A14" s="75">
        <v>2</v>
      </c>
      <c r="B14" s="52"/>
      <c r="C14" s="50"/>
      <c r="D14" s="28"/>
      <c r="E14" s="29">
        <v>1</v>
      </c>
      <c r="F14" s="30">
        <v>1</v>
      </c>
      <c r="G14" s="31">
        <v>-5000</v>
      </c>
      <c r="H14" s="35">
        <f t="shared" ref="H14:H24" si="0">G14*F14</f>
        <v>-5000</v>
      </c>
    </row>
    <row r="15" spans="1:8" x14ac:dyDescent="0.25">
      <c r="A15" s="75">
        <v>3</v>
      </c>
      <c r="B15" s="52"/>
      <c r="C15" s="49"/>
      <c r="D15" s="28"/>
      <c r="E15" s="32"/>
      <c r="F15" s="33"/>
      <c r="G15" s="34"/>
      <c r="H15" s="35">
        <f t="shared" si="0"/>
        <v>0</v>
      </c>
    </row>
    <row r="16" spans="1:8" x14ac:dyDescent="0.25">
      <c r="A16" s="75">
        <v>4</v>
      </c>
      <c r="B16" s="52"/>
      <c r="C16" s="49"/>
      <c r="D16" s="28"/>
      <c r="E16" s="32"/>
      <c r="F16" s="33"/>
      <c r="G16" s="34"/>
      <c r="H16" s="35">
        <f t="shared" si="0"/>
        <v>0</v>
      </c>
    </row>
    <row r="17" spans="1:8" x14ac:dyDescent="0.25">
      <c r="A17" s="75">
        <v>5</v>
      </c>
      <c r="B17" s="52"/>
      <c r="C17" s="49"/>
      <c r="D17" s="28"/>
      <c r="E17" s="32"/>
      <c r="F17" s="33"/>
      <c r="G17" s="34"/>
      <c r="H17" s="35">
        <f t="shared" si="0"/>
        <v>0</v>
      </c>
    </row>
    <row r="18" spans="1:8" x14ac:dyDescent="0.25">
      <c r="A18" s="75"/>
      <c r="B18" s="52"/>
      <c r="C18" s="49"/>
      <c r="D18" s="28"/>
      <c r="E18" s="32"/>
      <c r="F18" s="33"/>
      <c r="G18" s="34"/>
      <c r="H18" s="35"/>
    </row>
    <row r="19" spans="1:8" x14ac:dyDescent="0.25">
      <c r="A19" s="82"/>
      <c r="B19" s="83"/>
      <c r="C19" s="84" t="s">
        <v>120</v>
      </c>
      <c r="D19" s="88"/>
      <c r="E19" s="85"/>
      <c r="F19" s="84"/>
      <c r="G19" s="86"/>
      <c r="H19" s="87">
        <f>SUM(H12:H17)</f>
        <v>-5000</v>
      </c>
    </row>
    <row r="20" spans="1:8" x14ac:dyDescent="0.25">
      <c r="A20" s="136"/>
      <c r="B20" s="137"/>
      <c r="C20" s="138" t="s">
        <v>303</v>
      </c>
      <c r="D20" s="88"/>
      <c r="E20" s="139"/>
      <c r="F20" s="138"/>
      <c r="G20" s="140"/>
      <c r="H20" s="141"/>
    </row>
    <row r="21" spans="1:8" x14ac:dyDescent="0.25">
      <c r="A21" s="75"/>
      <c r="B21" s="52"/>
      <c r="C21" s="49" t="s">
        <v>118</v>
      </c>
      <c r="D21" s="28"/>
      <c r="E21" s="32"/>
      <c r="F21" s="33"/>
      <c r="G21" s="34"/>
      <c r="H21" s="142" t="s">
        <v>322</v>
      </c>
    </row>
    <row r="22" spans="1:8" x14ac:dyDescent="0.25">
      <c r="A22" s="75"/>
      <c r="B22" s="76"/>
      <c r="C22" s="77" t="s">
        <v>324</v>
      </c>
      <c r="D22" s="28"/>
      <c r="E22" s="32"/>
      <c r="F22" s="33"/>
      <c r="G22" s="34"/>
      <c r="H22" s="142" t="s">
        <v>322</v>
      </c>
    </row>
    <row r="23" spans="1:8" x14ac:dyDescent="0.25">
      <c r="A23" s="75"/>
      <c r="B23" s="254">
        <v>1.8E-3</v>
      </c>
      <c r="C23" s="77" t="s">
        <v>342</v>
      </c>
      <c r="D23" s="28"/>
      <c r="E23" s="32" t="s">
        <v>109</v>
      </c>
      <c r="F23" s="33">
        <v>1</v>
      </c>
      <c r="G23" s="34">
        <f>IF(H19&lt;0,0,ROUNDUP(H19*B23,0))</f>
        <v>0</v>
      </c>
      <c r="H23" s="35">
        <f t="shared" si="0"/>
        <v>0</v>
      </c>
    </row>
    <row r="24" spans="1:8" x14ac:dyDescent="0.25">
      <c r="A24" s="157"/>
      <c r="B24" s="255">
        <v>8.5000000000000006E-3</v>
      </c>
      <c r="C24" s="158" t="s">
        <v>343</v>
      </c>
      <c r="D24" s="28"/>
      <c r="E24" s="154" t="s">
        <v>109</v>
      </c>
      <c r="F24" s="155">
        <v>1</v>
      </c>
      <c r="G24" s="156">
        <f>IF(H19&lt;0,0,ROUNDUP(H19*B24,0))</f>
        <v>0</v>
      </c>
      <c r="H24" s="35">
        <f t="shared" si="0"/>
        <v>0</v>
      </c>
    </row>
    <row r="25" spans="1:8" x14ac:dyDescent="0.25">
      <c r="A25" s="157"/>
      <c r="B25" s="164">
        <v>5</v>
      </c>
      <c r="C25" s="158" t="s">
        <v>323</v>
      </c>
      <c r="D25" s="28"/>
      <c r="E25" s="154" t="s">
        <v>109</v>
      </c>
      <c r="F25" s="155">
        <v>1</v>
      </c>
      <c r="G25" s="156">
        <f>IF(H19&lt;0,0,ROUNDUP(SUM(H19+G22+G23+G24)*B25,0))</f>
        <v>0</v>
      </c>
      <c r="H25" s="35">
        <f>G25*F25</f>
        <v>0</v>
      </c>
    </row>
    <row r="26" spans="1:8" x14ac:dyDescent="0.25">
      <c r="A26" s="75"/>
      <c r="B26" s="52">
        <v>0</v>
      </c>
      <c r="C26" s="49"/>
      <c r="D26" s="28"/>
      <c r="E26" s="32"/>
      <c r="F26" s="33"/>
      <c r="G26" s="34"/>
      <c r="H26" s="35"/>
    </row>
    <row r="27" spans="1:8" x14ac:dyDescent="0.25">
      <c r="A27" s="78"/>
      <c r="B27" s="79"/>
      <c r="C27" s="84" t="s">
        <v>119</v>
      </c>
      <c r="D27" s="90"/>
      <c r="E27" s="81"/>
      <c r="F27" s="80"/>
      <c r="G27" s="89"/>
      <c r="H27" s="87">
        <f>SUM(H22:H26)</f>
        <v>0</v>
      </c>
    </row>
    <row r="28" spans="1:8" x14ac:dyDescent="0.25">
      <c r="A28" s="75"/>
      <c r="B28" s="52"/>
      <c r="C28" s="38"/>
      <c r="D28" s="28"/>
      <c r="E28" s="32"/>
      <c r="F28" s="33"/>
      <c r="G28" s="36"/>
      <c r="H28" s="37"/>
    </row>
    <row r="29" spans="1:8" ht="15.75" thickBot="1" x14ac:dyDescent="0.3">
      <c r="A29" s="91"/>
      <c r="B29" s="56"/>
      <c r="C29" s="92"/>
      <c r="D29" s="39"/>
      <c r="E29" s="57"/>
      <c r="F29" s="58"/>
      <c r="G29" s="93"/>
      <c r="H29" s="59"/>
    </row>
    <row r="30" spans="1:8" ht="16.5" thickBot="1" x14ac:dyDescent="0.3">
      <c r="A30" s="94"/>
      <c r="B30" s="95"/>
      <c r="C30" s="96" t="s">
        <v>110</v>
      </c>
      <c r="D30" s="97"/>
      <c r="E30" s="98"/>
      <c r="F30" s="99"/>
      <c r="G30" s="100"/>
      <c r="H30" s="101">
        <f>ROUND(SUM(H19,H27),0.25)</f>
        <v>-5000</v>
      </c>
    </row>
    <row r="31" spans="1:8" x14ac:dyDescent="0.25">
      <c r="A31" s="40"/>
      <c r="B31" s="41"/>
      <c r="C31" s="23"/>
      <c r="D31" s="42"/>
      <c r="E31" s="43"/>
      <c r="F31" s="43"/>
      <c r="G31" s="43"/>
    </row>
    <row r="32" spans="1:8" x14ac:dyDescent="0.25">
      <c r="A32" s="40"/>
      <c r="B32" s="41"/>
      <c r="C32" s="23"/>
      <c r="D32" s="42"/>
      <c r="E32" s="43"/>
      <c r="F32" s="43"/>
      <c r="G32" s="43"/>
    </row>
    <row r="33" spans="1:8" ht="15.75" x14ac:dyDescent="0.25">
      <c r="A33" s="270" t="s">
        <v>329</v>
      </c>
      <c r="B33" s="270"/>
      <c r="C33" s="240"/>
      <c r="D33" s="241"/>
      <c r="E33" s="242" t="s">
        <v>103</v>
      </c>
      <c r="F33" s="243"/>
      <c r="G33" s="240"/>
      <c r="H33" s="240"/>
    </row>
    <row r="34" spans="1:8" x14ac:dyDescent="0.25">
      <c r="A34" s="40"/>
      <c r="B34" s="41"/>
      <c r="C34" s="23"/>
      <c r="D34" s="42"/>
      <c r="E34" s="43"/>
      <c r="F34" s="43"/>
      <c r="G34" s="43"/>
    </row>
    <row r="35" spans="1:8" x14ac:dyDescent="0.25">
      <c r="A35" s="40"/>
      <c r="B35" s="41"/>
      <c r="C35" s="23"/>
      <c r="D35" s="42"/>
      <c r="E35" s="43"/>
      <c r="F35" s="43"/>
      <c r="G35" s="43"/>
    </row>
    <row r="36" spans="1:8" ht="15.75" x14ac:dyDescent="0.25">
      <c r="A36" s="270" t="s">
        <v>329</v>
      </c>
      <c r="B36" s="270"/>
      <c r="C36" s="240"/>
      <c r="D36" s="241"/>
      <c r="E36" s="242" t="s">
        <v>103</v>
      </c>
      <c r="F36" s="243"/>
      <c r="G36" s="240"/>
      <c r="H36" s="240"/>
    </row>
    <row r="37" spans="1:8" x14ac:dyDescent="0.25">
      <c r="A37" s="40"/>
      <c r="B37" s="41"/>
      <c r="C37" s="23"/>
      <c r="D37" s="42"/>
      <c r="E37" s="43"/>
      <c r="F37" s="43"/>
      <c r="G37" s="43"/>
    </row>
    <row r="38" spans="1:8" ht="15.75" x14ac:dyDescent="0.25">
      <c r="A38" s="45" t="s">
        <v>111</v>
      </c>
      <c r="B38" s="23"/>
      <c r="C38" s="23"/>
      <c r="D38" s="23"/>
      <c r="E38" s="23"/>
      <c r="F38" s="44"/>
      <c r="G38" s="44"/>
    </row>
    <row r="39" spans="1:8" x14ac:dyDescent="0.25">
      <c r="A39" s="46" t="s">
        <v>112</v>
      </c>
      <c r="B39" s="23"/>
      <c r="C39" s="23"/>
      <c r="D39" s="23"/>
      <c r="E39" s="23"/>
      <c r="F39" s="23"/>
      <c r="G39" s="23"/>
    </row>
    <row r="40" spans="1:8" x14ac:dyDescent="0.25">
      <c r="A40" s="47" t="s">
        <v>113</v>
      </c>
      <c r="B40" s="23"/>
      <c r="C40" s="23"/>
      <c r="D40" s="23"/>
      <c r="E40" s="23"/>
      <c r="F40" s="23"/>
      <c r="G40" s="23"/>
    </row>
    <row r="41" spans="1:8" x14ac:dyDescent="0.25">
      <c r="A41" s="267"/>
      <c r="B41" s="267"/>
      <c r="C41" s="267"/>
      <c r="D41" s="267"/>
      <c r="E41" s="267"/>
      <c r="F41" s="267"/>
      <c r="G41" s="267"/>
    </row>
  </sheetData>
  <mergeCells count="4">
    <mergeCell ref="A41:G41"/>
    <mergeCell ref="A10:A11"/>
    <mergeCell ref="A33:B33"/>
    <mergeCell ref="A36:B36"/>
  </mergeCells>
  <pageMargins left="0.25" right="0.25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8aca27-4be6-4519-b5c2-3a4fb732e93f">
      <Terms xmlns="http://schemas.microsoft.com/office/infopath/2007/PartnerControls"/>
    </lcf76f155ced4ddcb4097134ff3c332f>
    <TaxCatchAll xmlns="bc12af98-bdff-4a8d-89a1-d2825e60c39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2E48B368BAD24BA3C6E12C2EEBA8E2" ma:contentTypeVersion="25" ma:contentTypeDescription="Create a new document." ma:contentTypeScope="" ma:versionID="681f599897aa143ef384283e16ce9365">
  <xsd:schema xmlns:xsd="http://www.w3.org/2001/XMLSchema" xmlns:xs="http://www.w3.org/2001/XMLSchema" xmlns:p="http://schemas.microsoft.com/office/2006/metadata/properties" xmlns:ns2="bc12af98-bdff-4a8d-89a1-d2825e60c399" xmlns:ns3="c48aca27-4be6-4519-b5c2-3a4fb732e93f" targetNamespace="http://schemas.microsoft.com/office/2006/metadata/properties" ma:root="true" ma:fieldsID="8d72a09f682929882c560ebd2f738aca" ns2:_="" ns3:_="">
    <xsd:import namespace="bc12af98-bdff-4a8d-89a1-d2825e60c399"/>
    <xsd:import namespace="c48aca27-4be6-4519-b5c2-3a4fb732e9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2af98-bdff-4a8d-89a1-d2825e60c3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9d9a90-9f89-4051-a342-5c1f0528071e}" ma:internalName="TaxCatchAll" ma:showField="CatchAllData" ma:web="bc12af98-bdff-4a8d-89a1-d2825e60c3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aca27-4be6-4519-b5c2-3a4fb732e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092de8-e4cf-4761-b960-7deae8bcfd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00D431-43C2-482D-A23A-38A693C5753E}">
  <ds:schemaRefs>
    <ds:schemaRef ds:uri="c48aca27-4be6-4519-b5c2-3a4fb732e93f"/>
    <ds:schemaRef ds:uri="bc12af98-bdff-4a8d-89a1-d2825e60c3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6582E2-476A-4E9B-B895-6B8EA31F5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12af98-bdff-4a8d-89a1-d2825e60c399"/>
    <ds:schemaRef ds:uri="c48aca27-4be6-4519-b5c2-3a4fb732e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394C4D-34D4-4135-A389-4331E52C30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Internal Cost Tracking-Risk Log</vt:lpstr>
      <vt:lpstr>Types</vt:lpstr>
      <vt:lpstr>Allowance-Issues</vt:lpstr>
      <vt:lpstr>Owner CCD</vt:lpstr>
      <vt:lpstr>CCD #</vt:lpstr>
      <vt:lpstr>Committed_Values</vt:lpstr>
      <vt:lpstr>'Internal Cost Tracking-Risk Log'!Print_Titles</vt:lpstr>
      <vt:lpstr>Source_Document_Totals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Hill</dc:creator>
  <cp:lastModifiedBy>Miranda Hill</cp:lastModifiedBy>
  <cp:lastPrinted>2022-07-14T20:48:33Z</cp:lastPrinted>
  <dcterms:created xsi:type="dcterms:W3CDTF">2017-07-14T18:06:27Z</dcterms:created>
  <dcterms:modified xsi:type="dcterms:W3CDTF">2022-07-25T21:51:47Z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0x010100102E48B368BAD24BA3C6E12C2EEBA8E2</vt:lpwstr>
  </property>
  <property fmtid="{D5CDD505-2E9C-101B-9397-08002B2CF9AE}" pid="3" name="_ip_UnifiedCompliancePolicyProperties">
    <vt:lpwstr/>
  </property>
  <property fmtid="{D5CDD505-2E9C-101B-9397-08002B2CF9AE}" pid="4" name="_ip_UnifiedCompliancePolicyUIAction">
    <vt:lpwstr/>
  </property>
  <property fmtid="{D5CDD505-2E9C-101B-9397-08002B2CF9AE}" pid="5" name="AuthorIds_UIVersion_4608">
    <vt:lpwstr>22</vt:lpwstr>
  </property>
  <property fmtid="{D5CDD505-2E9C-101B-9397-08002B2CF9AE}" pid="6" name="MediaServiceImageTags">
    <vt:lpwstr/>
  </property>
</Properties>
</file>